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70" yWindow="240" windowWidth="14340" windowHeight="8970" tabRatio="920"/>
  </bookViews>
  <sheets>
    <sheet name="Indice" sheetId="10" r:id="rId1"/>
    <sheet name="Tabla1a AARR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AA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AALL'!$B$2:$E$251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AARR'!$B$2:$E$251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AALL'!$1:$5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AARR'!$1:$5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AALL'!$B$1:$E$250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AARR'!$B$1:$E$250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AALL'!$1:$5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AARR'!$1:$5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calcChain.xml><?xml version="1.0" encoding="utf-8"?>
<calcChain xmlns="http://schemas.openxmlformats.org/spreadsheetml/2006/main">
  <c r="E234" i="65" l="1"/>
  <c r="D234" i="65"/>
  <c r="C234" i="65"/>
  <c r="B234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4" i="65" s="1"/>
  <c r="H10" i="65"/>
  <c r="H234" i="65" s="1"/>
  <c r="K62" i="65" l="1"/>
  <c r="I154" i="65"/>
  <c r="K38" i="65"/>
  <c r="J234" i="65"/>
  <c r="I202" i="65"/>
  <c r="H202" i="65"/>
  <c r="H154" i="65"/>
  <c r="J202" i="65"/>
  <c r="K234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4" i="64" l="1"/>
  <c r="E234" i="64"/>
  <c r="D234" i="64"/>
  <c r="C234" i="64"/>
  <c r="B234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4" i="64" s="1"/>
  <c r="I10" i="64"/>
  <c r="I234" i="64" s="1"/>
  <c r="F234" i="63"/>
  <c r="E234" i="63"/>
  <c r="D234" i="63"/>
  <c r="C234" i="63"/>
  <c r="B234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4" i="63" s="1"/>
  <c r="I10" i="63"/>
  <c r="I234" i="63" s="1"/>
  <c r="I154" i="64" l="1"/>
  <c r="M130" i="64"/>
  <c r="M234" i="64"/>
  <c r="M62" i="64"/>
  <c r="L234" i="64"/>
  <c r="K234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4" i="63"/>
  <c r="J202" i="63"/>
  <c r="L234" i="63"/>
  <c r="I202" i="63"/>
  <c r="I154" i="63"/>
  <c r="K202" i="63"/>
  <c r="M234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4" i="62" l="1"/>
  <c r="D234" i="62"/>
  <c r="E234" i="62"/>
  <c r="F234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4" i="62"/>
  <c r="B202" i="62"/>
  <c r="B188" i="62"/>
  <c r="B177" i="62"/>
  <c r="B154" i="62"/>
  <c r="B130" i="62"/>
  <c r="B93" i="62"/>
  <c r="B62" i="62"/>
  <c r="B38" i="62"/>
  <c r="K62" i="62" l="1"/>
  <c r="J62" i="62"/>
  <c r="L62" i="62"/>
  <c r="J234" i="62"/>
  <c r="J38" i="62"/>
  <c r="M234" i="62"/>
  <c r="L234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4" i="62"/>
  <c r="J202" i="62"/>
  <c r="L93" i="62"/>
  <c r="M202" i="62"/>
  <c r="K93" i="62"/>
  <c r="M177" i="62"/>
  <c r="J130" i="62"/>
  <c r="J93" i="62"/>
  <c r="L202" i="62"/>
  <c r="I154" i="62"/>
  <c r="I234" i="62"/>
  <c r="I202" i="62"/>
  <c r="I62" i="62"/>
  <c r="I38" i="62"/>
  <c r="I177" i="62"/>
  <c r="I130" i="62"/>
  <c r="E48" i="62" l="1"/>
  <c r="E243" i="65"/>
  <c r="C243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3" i="65"/>
  <c r="C48" i="65"/>
  <c r="F79" i="62"/>
  <c r="K76" i="65"/>
  <c r="D243" i="65"/>
  <c r="H76" i="65"/>
  <c r="I71" i="63"/>
  <c r="I70" i="63" s="1"/>
  <c r="D243" i="62"/>
  <c r="I16" i="65"/>
  <c r="C23" i="65" s="1"/>
  <c r="D48" i="63"/>
  <c r="E79" i="62"/>
  <c r="J76" i="65"/>
  <c r="D48" i="65"/>
  <c r="E243" i="62"/>
  <c r="C79" i="62"/>
  <c r="E48" i="65"/>
  <c r="M79" i="64"/>
  <c r="J102" i="62"/>
  <c r="J113" i="64"/>
  <c r="F243" i="64"/>
  <c r="J113" i="65"/>
  <c r="I102" i="65"/>
  <c r="F113" i="62"/>
  <c r="E113" i="64"/>
  <c r="M113" i="63"/>
  <c r="L105" i="62"/>
  <c r="H102" i="65"/>
  <c r="E113" i="62"/>
  <c r="F243" i="62"/>
  <c r="B243" i="63"/>
  <c r="E79" i="64"/>
  <c r="L76" i="62"/>
  <c r="D79" i="64"/>
  <c r="K76" i="62"/>
  <c r="D243" i="63"/>
  <c r="C79" i="64"/>
  <c r="J76" i="62"/>
  <c r="E243" i="63"/>
  <c r="H71" i="65"/>
  <c r="H70" i="65" s="1"/>
  <c r="F79" i="63"/>
  <c r="B243" i="64"/>
  <c r="C48" i="64"/>
  <c r="C243" i="64"/>
  <c r="D48" i="64"/>
  <c r="D243" i="64"/>
  <c r="E48" i="64"/>
  <c r="I113" i="64"/>
  <c r="M105" i="62"/>
  <c r="I71" i="65"/>
  <c r="I70" i="65" s="1"/>
  <c r="F113" i="64"/>
  <c r="J218" i="64"/>
  <c r="L113" i="63"/>
  <c r="K105" i="62"/>
  <c r="M102" i="64"/>
  <c r="M71" i="64"/>
  <c r="M70" i="64" s="1"/>
  <c r="K211" i="65"/>
  <c r="I16" i="63"/>
  <c r="B23" i="63" s="1"/>
  <c r="D113" i="64"/>
  <c r="M218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8" i="63"/>
  <c r="C48" i="63"/>
  <c r="I113" i="62"/>
  <c r="J113" i="63"/>
  <c r="K102" i="64"/>
  <c r="K79" i="65"/>
  <c r="K71" i="64"/>
  <c r="K70" i="64" s="1"/>
  <c r="I211" i="65"/>
  <c r="B113" i="64"/>
  <c r="K218" i="63"/>
  <c r="J102" i="64"/>
  <c r="J79" i="65"/>
  <c r="J71" i="64"/>
  <c r="J70" i="64" s="1"/>
  <c r="H211" i="65"/>
  <c r="L16" i="63"/>
  <c r="E23" i="63" s="1"/>
  <c r="F113" i="63"/>
  <c r="E79" i="63"/>
  <c r="J218" i="63"/>
  <c r="E48" i="63"/>
  <c r="I218" i="64"/>
  <c r="M113" i="62"/>
  <c r="I102" i="64"/>
  <c r="I79" i="65"/>
  <c r="I71" i="64"/>
  <c r="I70" i="64" s="1"/>
  <c r="M211" i="64"/>
  <c r="M16" i="63"/>
  <c r="F23" i="63" s="1"/>
  <c r="E113" i="63"/>
  <c r="D79" i="63"/>
  <c r="I218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8" i="62"/>
  <c r="B48" i="64"/>
  <c r="K113" i="62"/>
  <c r="L102" i="63"/>
  <c r="L71" i="63"/>
  <c r="L70" i="63" s="1"/>
  <c r="K211" i="64"/>
  <c r="J16" i="64"/>
  <c r="C23" i="64" s="1"/>
  <c r="D113" i="62"/>
  <c r="C113" i="63"/>
  <c r="L218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8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8" i="62"/>
  <c r="I102" i="62"/>
  <c r="M211" i="63"/>
  <c r="M16" i="64"/>
  <c r="F23" i="64" s="1"/>
  <c r="I218" i="62"/>
  <c r="E243" i="64"/>
  <c r="H105" i="65"/>
  <c r="L102" i="62"/>
  <c r="M79" i="63"/>
  <c r="L71" i="62"/>
  <c r="L70" i="62" s="1"/>
  <c r="K211" i="63"/>
  <c r="B79" i="62"/>
  <c r="M76" i="64"/>
  <c r="B243" i="62"/>
  <c r="I79" i="62"/>
  <c r="M105" i="64"/>
  <c r="K102" i="62"/>
  <c r="L79" i="63"/>
  <c r="K71" i="62"/>
  <c r="K70" i="62" s="1"/>
  <c r="J211" i="63"/>
  <c r="J16" i="65"/>
  <c r="D23" i="65" s="1"/>
  <c r="B113" i="62"/>
  <c r="C243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3" i="63"/>
  <c r="H16" i="65"/>
  <c r="J105" i="64"/>
  <c r="I79" i="63"/>
  <c r="L211" i="62"/>
  <c r="I76" i="64"/>
  <c r="K218" i="65"/>
  <c r="I113" i="65"/>
  <c r="I105" i="64"/>
  <c r="M79" i="62"/>
  <c r="K211" i="62"/>
  <c r="M76" i="63"/>
  <c r="J218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8" i="65"/>
  <c r="C243" i="63"/>
  <c r="M113" i="64"/>
  <c r="L105" i="63"/>
  <c r="K79" i="62"/>
  <c r="E113" i="65"/>
  <c r="D79" i="65"/>
  <c r="K76" i="63"/>
  <c r="H218" i="65"/>
  <c r="F48" i="64"/>
  <c r="L113" i="64"/>
  <c r="K105" i="63"/>
  <c r="J79" i="62"/>
  <c r="I16" i="62"/>
  <c r="D113" i="65"/>
  <c r="C79" i="65"/>
  <c r="J76" i="63"/>
  <c r="M218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8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8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C54" i="62"/>
  <c r="J68" i="62" s="1"/>
  <c r="C85" i="62" s="1"/>
  <c r="J100" i="62" s="1"/>
  <c r="C122" i="62" s="1"/>
  <c r="J161" i="62" s="1"/>
  <c r="I211" i="62"/>
  <c r="M137" i="62"/>
  <c r="M161" i="62"/>
  <c r="M19" i="64"/>
  <c r="F163" i="64"/>
  <c r="J137" i="62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L137" i="62" l="1"/>
  <c r="E144" i="62" s="1"/>
  <c r="L184" i="62" s="1"/>
  <c r="E191" i="62" s="1"/>
  <c r="L209" i="62" s="1"/>
  <c r="E226" i="62" s="1"/>
  <c r="L241" i="62" s="1"/>
  <c r="E249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6" i="62" s="1"/>
  <c r="M241" i="62" s="1"/>
  <c r="F249" i="62" s="1"/>
  <c r="L161" i="64"/>
  <c r="E169" i="64" s="1"/>
  <c r="L137" i="64"/>
  <c r="E144" i="64" s="1"/>
  <c r="L184" i="64" s="1"/>
  <c r="E191" i="64" s="1"/>
  <c r="L209" i="64" s="1"/>
  <c r="E226" i="64" s="1"/>
  <c r="L241" i="64" s="1"/>
  <c r="L161" i="63"/>
  <c r="E169" i="63" s="1"/>
  <c r="L137" i="63"/>
  <c r="E144" i="63" s="1"/>
  <c r="L184" i="63" s="1"/>
  <c r="E191" i="63" s="1"/>
  <c r="L209" i="63" s="1"/>
  <c r="E226" i="63" s="1"/>
  <c r="L241" i="63" s="1"/>
  <c r="E249" i="63" s="1"/>
  <c r="I137" i="64"/>
  <c r="B144" i="64" s="1"/>
  <c r="I184" i="64" s="1"/>
  <c r="B191" i="64" s="1"/>
  <c r="I209" i="64" s="1"/>
  <c r="B226" i="64" s="1"/>
  <c r="I241" i="64" s="1"/>
  <c r="B249" i="64" s="1"/>
  <c r="I161" i="64"/>
  <c r="B169" i="64" s="1"/>
  <c r="J161" i="63"/>
  <c r="C169" i="63" s="1"/>
  <c r="J137" i="63"/>
  <c r="C144" i="63" s="1"/>
  <c r="J184" i="63" s="1"/>
  <c r="C191" i="63" s="1"/>
  <c r="J209" i="63" s="1"/>
  <c r="C226" i="63" s="1"/>
  <c r="J241" i="63" s="1"/>
  <c r="C249" i="63" s="1"/>
  <c r="M137" i="64"/>
  <c r="F144" i="64" s="1"/>
  <c r="M184" i="64" s="1"/>
  <c r="F191" i="64" s="1"/>
  <c r="M209" i="64" s="1"/>
  <c r="F226" i="64" s="1"/>
  <c r="M241" i="64" s="1"/>
  <c r="M161" i="64"/>
  <c r="F169" i="64" s="1"/>
  <c r="K161" i="63"/>
  <c r="D169" i="63" s="1"/>
  <c r="K137" i="63"/>
  <c r="D144" i="63" s="1"/>
  <c r="K184" i="63" s="1"/>
  <c r="D191" i="63" s="1"/>
  <c r="K209" i="63" s="1"/>
  <c r="D226" i="63" s="1"/>
  <c r="K241" i="63" s="1"/>
  <c r="D249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6" i="64" s="1"/>
  <c r="J241" i="64" s="1"/>
  <c r="I161" i="63"/>
  <c r="B169" i="63" s="1"/>
  <c r="I137" i="63"/>
  <c r="B144" i="63" s="1"/>
  <c r="I184" i="63" s="1"/>
  <c r="B191" i="63" s="1"/>
  <c r="I209" i="63" s="1"/>
  <c r="B226" i="63" s="1"/>
  <c r="I241" i="63" s="1"/>
  <c r="B249" i="63" s="1"/>
  <c r="M161" i="63"/>
  <c r="F169" i="63" s="1"/>
  <c r="M137" i="63"/>
  <c r="F144" i="63" s="1"/>
  <c r="M184" i="63" s="1"/>
  <c r="F191" i="63" s="1"/>
  <c r="M209" i="63" s="1"/>
  <c r="F226" i="63" s="1"/>
  <c r="M241" i="63" s="1"/>
  <c r="F249" i="63" s="1"/>
  <c r="J161" i="65"/>
  <c r="D169" i="65" s="1"/>
  <c r="J137" i="65"/>
  <c r="B191" i="65"/>
  <c r="H209" i="65" s="1"/>
  <c r="B226" i="65" s="1"/>
  <c r="H241" i="65" s="1"/>
  <c r="B249" i="65" s="1"/>
  <c r="B165" i="62"/>
  <c r="C144" i="65"/>
  <c r="I184" i="65" s="1"/>
  <c r="C191" i="65" s="1"/>
  <c r="I161" i="65"/>
  <c r="C169" i="65" s="1"/>
  <c r="C191" i="62"/>
  <c r="J209" i="62" s="1"/>
  <c r="C226" i="62" s="1"/>
  <c r="J241" i="62" s="1"/>
  <c r="C249" i="62" s="1"/>
  <c r="D191" i="62"/>
  <c r="K209" i="62" s="1"/>
  <c r="D226" i="62" s="1"/>
  <c r="K241" i="62" s="1"/>
  <c r="D249" i="62" s="1"/>
  <c r="K137" i="65"/>
  <c r="I209" i="65" l="1"/>
  <c r="C226" i="65" s="1"/>
  <c r="I241" i="65" s="1"/>
  <c r="B187" i="62"/>
  <c r="E249" i="64"/>
  <c r="C249" i="64"/>
  <c r="F249" i="64"/>
  <c r="D144" i="65"/>
  <c r="J184" i="65" s="1"/>
  <c r="D191" i="65" s="1"/>
  <c r="I44" i="62"/>
  <c r="E144" i="65"/>
  <c r="K184" i="65" s="1"/>
  <c r="E191" i="65" s="1"/>
  <c r="K209" i="64"/>
  <c r="D226" i="64" s="1"/>
  <c r="K241" i="64" s="1"/>
  <c r="D249" i="64" l="1"/>
  <c r="J209" i="65"/>
  <c r="D226" i="65" s="1"/>
  <c r="J241" i="65" s="1"/>
  <c r="K209" i="65"/>
  <c r="E226" i="65" s="1"/>
  <c r="K241" i="65" s="1"/>
  <c r="C249" i="65"/>
  <c r="B54" i="62"/>
  <c r="B186" i="62"/>
  <c r="D249" i="65" l="1"/>
  <c r="E249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6" i="62" l="1"/>
  <c r="I241" i="62" l="1"/>
  <c r="B249" i="62" l="1"/>
  <c r="E48" i="61" l="1"/>
  <c r="B48" i="61"/>
  <c r="E243" i="61"/>
  <c r="D243" i="61"/>
  <c r="C243" i="61"/>
  <c r="B243" i="61"/>
  <c r="E234" i="61"/>
  <c r="D234" i="61"/>
  <c r="C234" i="61"/>
  <c r="B234" i="61"/>
  <c r="J218" i="61"/>
  <c r="K218" i="61"/>
  <c r="I218" i="61"/>
  <c r="H218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4" i="61" l="1"/>
  <c r="H16" i="61"/>
  <c r="I16" i="61"/>
  <c r="C23" i="61" s="1"/>
  <c r="K16" i="61"/>
  <c r="E23" i="61" s="1"/>
  <c r="E27" i="61" s="1"/>
  <c r="J16" i="61"/>
  <c r="D23" i="61" s="1"/>
  <c r="D27" i="61" s="1"/>
  <c r="J44" i="61" s="1"/>
  <c r="D54" i="61" s="1"/>
  <c r="J68" i="61" s="1"/>
  <c r="D85" i="61" s="1"/>
  <c r="J100" i="61" s="1"/>
  <c r="D122" i="61" s="1"/>
  <c r="K19" i="61"/>
  <c r="K44" i="61"/>
  <c r="E54" i="61" s="1"/>
  <c r="K68" i="61" s="1"/>
  <c r="E85" i="61" s="1"/>
  <c r="K100" i="61" s="1"/>
  <c r="E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4" i="61"/>
  <c r="J234" i="61"/>
  <c r="J202" i="61"/>
  <c r="K234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4" i="60" s="1"/>
  <c r="K93" i="60"/>
  <c r="K102" i="60"/>
  <c r="K105" i="60"/>
  <c r="K113" i="60"/>
  <c r="K130" i="60"/>
  <c r="K154" i="60"/>
  <c r="K177" i="60"/>
  <c r="K202" i="60"/>
  <c r="K211" i="60"/>
  <c r="K218" i="60"/>
  <c r="D38" i="60"/>
  <c r="D62" i="60"/>
  <c r="D93" i="60"/>
  <c r="D113" i="60"/>
  <c r="D130" i="60"/>
  <c r="D139" i="60"/>
  <c r="D154" i="60"/>
  <c r="D177" i="60"/>
  <c r="D188" i="60"/>
  <c r="D202" i="60"/>
  <c r="D234" i="60"/>
  <c r="D243" i="60"/>
  <c r="B243" i="60"/>
  <c r="F243" i="60"/>
  <c r="E243" i="60"/>
  <c r="C243" i="60"/>
  <c r="F234" i="60"/>
  <c r="E234" i="60"/>
  <c r="C234" i="60"/>
  <c r="B234" i="60"/>
  <c r="I218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I234" i="60" l="1"/>
  <c r="K62" i="60"/>
  <c r="D163" i="61"/>
  <c r="D165" i="61" s="1"/>
  <c r="D187" i="61" s="1"/>
  <c r="D186" i="61" s="1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6" i="61" s="1"/>
  <c r="H241" i="61" s="1"/>
  <c r="B249" i="61" s="1"/>
  <c r="K161" i="61"/>
  <c r="E169" i="61" s="1"/>
  <c r="K137" i="61"/>
  <c r="E144" i="61" s="1"/>
  <c r="K184" i="61" s="1"/>
  <c r="E191" i="61" s="1"/>
  <c r="K209" i="61" s="1"/>
  <c r="E226" i="61" s="1"/>
  <c r="K241" i="61" s="1"/>
  <c r="E249" i="61" s="1"/>
  <c r="J161" i="61"/>
  <c r="D169" i="61" s="1"/>
  <c r="J137" i="61"/>
  <c r="D144" i="61" s="1"/>
  <c r="J184" i="61" s="1"/>
  <c r="D191" i="61" s="1"/>
  <c r="J209" i="61" s="1"/>
  <c r="D226" i="61" s="1"/>
  <c r="J241" i="61" s="1"/>
  <c r="D249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8" i="60"/>
  <c r="L218" i="60"/>
  <c r="M218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4" i="60"/>
  <c r="L234" i="60"/>
  <c r="M234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K19" i="60" l="1"/>
  <c r="D165" i="60"/>
  <c r="D23" i="60"/>
  <c r="K70" i="60"/>
  <c r="I161" i="61"/>
  <c r="C169" i="61" s="1"/>
  <c r="I137" i="61"/>
  <c r="C144" i="61" s="1"/>
  <c r="I184" i="61" s="1"/>
  <c r="C191" i="61" s="1"/>
  <c r="I209" i="61" s="1"/>
  <c r="C226" i="61" s="1"/>
  <c r="I241" i="61" s="1"/>
  <c r="C249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3" i="59"/>
  <c r="D243" i="59"/>
  <c r="C243" i="59"/>
  <c r="B243" i="59"/>
  <c r="I234" i="59"/>
  <c r="E234" i="59"/>
  <c r="D234" i="59"/>
  <c r="C234" i="59"/>
  <c r="B234" i="59"/>
  <c r="K218" i="59"/>
  <c r="J218" i="59"/>
  <c r="I218" i="59"/>
  <c r="H218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I154" i="59"/>
  <c r="H154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4" i="59" s="1"/>
  <c r="K154" i="59" l="1"/>
  <c r="I76" i="57"/>
  <c r="I71" i="57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4" i="59"/>
  <c r="K234" i="59"/>
  <c r="K113" i="57"/>
  <c r="I113" i="57"/>
  <c r="J113" i="57"/>
  <c r="K102" i="57"/>
  <c r="J102" i="57"/>
  <c r="I102" i="57"/>
  <c r="J79" i="57"/>
  <c r="K79" i="57"/>
  <c r="I79" i="57"/>
  <c r="J76" i="57"/>
  <c r="K76" i="57"/>
  <c r="I70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6" i="60" s="1"/>
  <c r="L241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6" i="60" s="1"/>
  <c r="J241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D191" i="59" s="1"/>
  <c r="J209" i="59" s="1"/>
  <c r="D226" i="59" s="1"/>
  <c r="J241" i="59" s="1"/>
  <c r="D249" i="59" s="1"/>
  <c r="B163" i="59"/>
  <c r="B165" i="59" s="1"/>
  <c r="B187" i="59" s="1"/>
  <c r="B186" i="59" s="1"/>
  <c r="K68" i="60" l="1"/>
  <c r="I161" i="60"/>
  <c r="B169" i="60" s="1"/>
  <c r="I137" i="60"/>
  <c r="B144" i="60" s="1"/>
  <c r="I184" i="60" s="1"/>
  <c r="B191" i="60" s="1"/>
  <c r="I209" i="60" s="1"/>
  <c r="B226" i="60" s="1"/>
  <c r="I241" i="60" s="1"/>
  <c r="F85" i="60"/>
  <c r="M100" i="60" s="1"/>
  <c r="F122" i="60" s="1"/>
  <c r="C249" i="60"/>
  <c r="E249" i="60"/>
  <c r="H161" i="59"/>
  <c r="B169" i="59" s="1"/>
  <c r="E191" i="59"/>
  <c r="K209" i="59" s="1"/>
  <c r="E226" i="59" s="1"/>
  <c r="K241" i="59" s="1"/>
  <c r="E249" i="59" s="1"/>
  <c r="C191" i="59"/>
  <c r="I209" i="59" s="1"/>
  <c r="C226" i="59" s="1"/>
  <c r="I241" i="59" s="1"/>
  <c r="C249" i="59" s="1"/>
  <c r="K161" i="59"/>
  <c r="E169" i="59" s="1"/>
  <c r="I161" i="59"/>
  <c r="C169" i="59" s="1"/>
  <c r="J161" i="59"/>
  <c r="D169" i="59" s="1"/>
  <c r="B191" i="59"/>
  <c r="H209" i="59" s="1"/>
  <c r="B226" i="59" s="1"/>
  <c r="H241" i="59" s="1"/>
  <c r="B249" i="59" s="1"/>
  <c r="D85" i="60" l="1"/>
  <c r="M137" i="60"/>
  <c r="F144" i="60" s="1"/>
  <c r="M184" i="60" s="1"/>
  <c r="F191" i="60" s="1"/>
  <c r="M209" i="60" s="1"/>
  <c r="F226" i="60" s="1"/>
  <c r="M241" i="60" s="1"/>
  <c r="M161" i="60"/>
  <c r="F169" i="60" s="1"/>
  <c r="B249" i="60"/>
  <c r="K100" i="60" l="1"/>
  <c r="F249" i="60"/>
  <c r="I16" i="57"/>
  <c r="C243" i="57"/>
  <c r="D243" i="57"/>
  <c r="E243" i="57"/>
  <c r="K211" i="57"/>
  <c r="I211" i="57"/>
  <c r="J211" i="57"/>
  <c r="I218" i="57"/>
  <c r="J218" i="57"/>
  <c r="K218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8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6" i="60" l="1"/>
  <c r="B243" i="58"/>
  <c r="B234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1" i="60"/>
  <c r="B48" i="58"/>
  <c r="E105" i="58"/>
  <c r="E16" i="58"/>
  <c r="E71" i="58"/>
  <c r="E102" i="58"/>
  <c r="E234" i="58"/>
  <c r="E202" i="58"/>
  <c r="E130" i="58"/>
  <c r="E93" i="58"/>
  <c r="E38" i="58"/>
  <c r="E62" i="58"/>
  <c r="E154" i="58"/>
  <c r="E177" i="58"/>
  <c r="E70" i="58" l="1"/>
  <c r="B23" i="58"/>
  <c r="D249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4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4" i="57"/>
  <c r="J177" i="57"/>
  <c r="J62" i="57"/>
  <c r="D186" i="57"/>
  <c r="K234" i="57"/>
  <c r="D234" i="57"/>
  <c r="C234" i="57"/>
  <c r="B234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4" i="57"/>
  <c r="I62" i="57"/>
  <c r="H211" i="57"/>
  <c r="B243" i="57"/>
  <c r="H105" i="57"/>
  <c r="B79" i="57"/>
  <c r="H38" i="57"/>
  <c r="H62" i="57"/>
  <c r="H93" i="57"/>
  <c r="H130" i="57"/>
  <c r="I154" i="57"/>
  <c r="I177" i="57"/>
  <c r="H202" i="57"/>
  <c r="H234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4" i="33"/>
  <c r="B202" i="33"/>
  <c r="B188" i="33"/>
  <c r="B177" i="33"/>
  <c r="B154" i="33"/>
  <c r="B130" i="33"/>
  <c r="B93" i="33"/>
  <c r="B62" i="33"/>
  <c r="B38" i="33"/>
  <c r="E10" i="33"/>
  <c r="B85" i="57" l="1"/>
  <c r="C226" i="57"/>
  <c r="I241" i="57" s="1"/>
  <c r="C249" i="57" s="1"/>
  <c r="J137" i="57"/>
  <c r="J161" i="57"/>
  <c r="D169" i="57" s="1"/>
  <c r="E177" i="33"/>
  <c r="E154" i="33"/>
  <c r="E62" i="33"/>
  <c r="E38" i="33"/>
  <c r="E234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6" i="57"/>
  <c r="K241" i="57" s="1"/>
  <c r="D226" i="57"/>
  <c r="J241" i="57" s="1"/>
  <c r="D249" i="57" s="1"/>
  <c r="B169" i="57" l="1"/>
  <c r="B144" i="57"/>
  <c r="E249" i="57"/>
  <c r="H184" i="57" l="1"/>
  <c r="B191" i="57" l="1"/>
  <c r="H209" i="57" l="1"/>
  <c r="B226" i="57" l="1"/>
  <c r="H241" i="57" l="1"/>
  <c r="B249" i="57" l="1"/>
  <c r="B102" i="33" l="1"/>
  <c r="B243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8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6" i="33" l="1"/>
  <c r="E241" i="33" l="1"/>
  <c r="B249" i="33" l="1"/>
  <c r="B113" i="58" l="1"/>
  <c r="B122" i="58" l="1"/>
  <c r="E218" i="58"/>
  <c r="E137" i="58" l="1"/>
  <c r="E161" i="58"/>
  <c r="B169" i="58" l="1"/>
  <c r="B144" i="58"/>
  <c r="E184" i="58" l="1"/>
  <c r="B191" i="58" l="1"/>
  <c r="E209" i="58" l="1"/>
  <c r="B226" i="58" l="1"/>
  <c r="E241" i="58" l="1"/>
  <c r="B249" i="58" l="1"/>
</calcChain>
</file>

<file path=xl/sharedStrings.xml><?xml version="1.0" encoding="utf-8"?>
<sst xmlns="http://schemas.openxmlformats.org/spreadsheetml/2006/main" count="2357" uniqueCount="213">
  <si>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</si>
  <si>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</si>
  <si>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</si>
  <si>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</si>
  <si>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</si>
  <si>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</si>
  <si>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</si>
  <si>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</si>
  <si>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</si>
  <si>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</si>
  <si>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</si>
  <si>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</si>
  <si>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</si>
  <si>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</si>
  <si>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</si>
  <si>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</si>
  <si>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</si>
  <si>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</si>
  <si>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</si>
  <si>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</si>
  <si>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</si>
  <si>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</si>
  <si>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</si>
  <si>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</si>
  <si>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</si>
  <si>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</si>
  <si>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</si>
  <si>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</si>
  <si>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</si>
  <si>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</si>
  <si>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</si>
  <si>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</si>
  <si>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</si>
  <si>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</si>
  <si>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</si>
  <si>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</si>
  <si>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</si>
  <si>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</si>
  <si>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</si>
  <si>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</si>
  <si>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</si>
  <si>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</si>
  <si>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</si>
  <si>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</si>
  <si>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</si>
  <si>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</si>
  <si>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</si>
  <si>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</si>
  <si>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</si>
  <si>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</si>
  <si>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</si>
  <si>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</si>
  <si>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</si>
  <si>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</si>
  <si>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</si>
  <si>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</si>
  <si>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</si>
  <si>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</si>
  <si>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</si>
  <si>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</si>
  <si>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</si>
  <si>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</si>
  <si>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</si>
  <si>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</si>
  <si>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</si>
  <si>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</si>
  <si>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</si>
  <si>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</si>
  <si>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</si>
  <si>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</si>
  <si>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</si>
  <si>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</si>
  <si>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</si>
  <si>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</si>
  <si>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</si>
  <si>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</si>
  <si>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</si>
  <si>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</si>
  <si>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</si>
  <si>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</si>
  <si>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</si>
  <si>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</si>
  <si>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</si>
  <si>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</si>
  <si>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</si>
  <si>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</si>
  <si>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</si>
  <si>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</si>
  <si>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</si>
  <si>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</si>
  <si>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</si>
  <si>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</si>
  <si>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</si>
  <si>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</si>
  <si>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</si>
  <si>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</si>
  <si>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</si>
  <si>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</si>
  <si>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</si>
  <si>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</si>
  <si>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</si>
  <si>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</si>
  <si>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</si>
  <si>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</si>
  <si>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</si>
  <si>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</si>
  <si>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</si>
  <si>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</si>
  <si>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</si>
  <si>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</si>
  <si>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</si>
  <si>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</si>
  <si>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</si>
  <si>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</si>
  <si>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</si>
  <si>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</si>
  <si>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</si>
  <si>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</si>
  <si>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</si>
  <si>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</si>
  <si>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</si>
  <si>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</si>
  <si>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</si>
  <si>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</si>
  <si>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</si>
  <si>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</si>
  <si>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</si>
  <si>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</si>
  <si>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</si>
  <si>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</si>
  <si>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</si>
  <si>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</si>
  <si>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</si>
  <si>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</si>
  <si>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</si>
  <si>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</si>
  <si>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</si>
  <si>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</si>
  <si>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</si>
  <si>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</si>
  <si>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</si>
  <si>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</si>
  <si>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</si>
  <si>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</si>
  <si>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</si>
  <si>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</si>
  <si>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</si>
  <si>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</si>
  <si>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</si>
  <si>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</si>
  <si>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</si>
  <si>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</si>
  <si>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</si>
  <si>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</si>
  <si>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</si>
  <si>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</si>
  <si>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</si>
  <si>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SEC 2010. Base 2010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</si>
  <si>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</si>
  <si>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</si>
  <si>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</si>
  <si>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</si>
  <si>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</si>
  <si>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</si>
  <si>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</si>
  <si>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</si>
  <si>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</si>
  <si>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</si>
  <si>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</si>
  <si>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</si>
  <si>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</si>
  <si>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</si>
  <si>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</si>
  <si>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</si>
  <si>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</si>
  <si>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</si>
  <si>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</si>
  <si>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</si>
  <si>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</si>
  <si>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</si>
  <si>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</si>
  <si>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</si>
  <si>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</si>
  <si>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</si>
  <si>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</si>
  <si>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</si>
  <si>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</si>
  <si>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</si>
  <si>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</si>
  <si>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</si>
  <si>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</si>
  <si>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</si>
  <si>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</si>
  <si>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</si>
  <si>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Datos anuales. Año 2015</t>
  </si>
  <si>
    <t>Tabla 1a: Cuentas del Subsector Administración Regional del año 2015</t>
  </si>
  <si>
    <t>Tabla 1b: Cuentas del subsector Administración Regional clasificadas por CCAA 2015: Andalucía, Aragón, Asturias, Baleares</t>
  </si>
  <si>
    <t>Tabla 1c: Cuentas del subsector Administración Regional clasificadas por CCAA 2015: Canarias, Cantabria, Castilla-La Mancha, Castilla y León</t>
  </si>
  <si>
    <t>Tabla 1d: Cuentas del subsector Administración Regional clasificadas por CCAA 2015: Cataluña, Extremadura, Galicia, Madrid, Murcia</t>
  </si>
  <si>
    <t>Tabla 1e: Cuentas del subsector Administración Regional clasificadas por CCAA 2015: Navarra, La Rioja, Valencia, País Vasco</t>
  </si>
  <si>
    <t>Tabla 2a: Cuentas del Subsector Administración Local del año 2015</t>
  </si>
  <si>
    <t>Tabla 2b: Cuentas del Subsector Administración Local clasificadas por Comunidades y Ciudades Autónomas 2015: Andalucía, Aragón, Asturias, Baleares, Canarias</t>
  </si>
  <si>
    <t>Tabla 2c: Cuentas del Subsector Administración Local  clasificadas por Comunidades y Ciudades Autónomas 2015: Cantabria, Castilla- La Mancha, Castilla y León, Cataluña, Extremadura</t>
  </si>
  <si>
    <t>Tabla 2d: Cuentas del Subsector Administración Local  clasificadas por Comunidades y Ciudades Autónomas 2015: Galicia, Madrid, Murcia, Navarra, La Rioja</t>
  </si>
  <si>
    <t>Tabla 2e: Cuentas del Subsector Administración Local  clasificadas por Comunidades y Ciudades Autónomas 2015: Valencia, País Vasco, Ceuta, Melilla</t>
  </si>
  <si>
    <t>Tabla 2b: Cuentas del Subsector Administración Local  clasificadas por Comunidades y Ciudades Autónomas del año 2015: Andalucía, Aragón, Asturias, Baleares, Canarias</t>
  </si>
  <si>
    <t>Tabla 2c: Cuentas del Subsector Administración Local  clasificadas por Comunidades y Ciudades Autónomas del año 2015: Cantabria, Castilla- La Mancha, Castilla y León, Cataluña, Extremadura</t>
  </si>
  <si>
    <t>Tabla 2d: Cuentas del Subsector Administración Local  clasificadas por Comunidades y Ciudades Autónomas del año 2015: Galicia, Madrid, Murcia, Navarra, La Rioja</t>
  </si>
  <si>
    <t>Tabla 2e: Cuentas del Subsector Administración Local  clasificadas por Comunidades y Ciudades Autónomas del año 2015: Valencia, País Vasco, Ceuta, Melilla</t>
  </si>
  <si>
    <t>N.I.P.O.:  169-17-170-1</t>
  </si>
  <si>
    <t>Fecha de actualización: 28 de diciembre de 2017</t>
  </si>
  <si>
    <t>Cuentas Territoriales</t>
  </si>
  <si>
    <t>Cuentas Territoriales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</si>
</sst>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2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4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0" fontId="6" fillId="8" borderId="0" xfId="3" quotePrefix="1" applyFont="1" applyFill="1" applyAlignment="1">
      <alignment horizontal="left"/>
    </xf>
    <xf numFmtId="0" fontId="27" fillId="8" borderId="0" xfId="3" quotePrefix="1" applyFont="1" applyFill="1" applyAlignment="1">
      <alignment horizontal="left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pane ySplit="5" topLeftCell="A6" activePane="bottomLeft" state="frozen"/>
      <selection pane="bottomLeft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42" t="s">
        <v>156</v>
      </c>
      <c r="B1" s="103"/>
      <c r="C1" s="103"/>
    </row>
    <row r="2" spans="1:4" ht="20.25">
      <c r="A2" s="104"/>
      <c r="B2" s="110" t="s">
        <v>211</v>
      </c>
      <c r="C2" s="104"/>
    </row>
    <row r="3" spans="1:4" ht="18">
      <c r="A3" s="104"/>
      <c r="B3" s="105" t="s">
        <v>194</v>
      </c>
      <c r="C3" s="104"/>
    </row>
    <row r="4" spans="1:4" ht="15.75">
      <c r="A4" s="103"/>
      <c r="B4" s="106" t="s">
        <v>157</v>
      </c>
      <c r="C4" s="103"/>
    </row>
    <row r="5" spans="1:4" ht="15.75">
      <c r="B5" s="141" t="s">
        <v>210</v>
      </c>
      <c r="C5" s="108"/>
    </row>
    <row r="6" spans="1:4" ht="15.75">
      <c r="B6" s="109"/>
      <c r="C6" s="108"/>
    </row>
    <row r="7" spans="1:4" ht="15.75">
      <c r="B7" s="107" t="s">
        <v>169</v>
      </c>
    </row>
    <row r="8" spans="1:4" ht="14.25">
      <c r="B8" s="111"/>
      <c r="D8" s="111"/>
    </row>
    <row r="9" spans="1:4" ht="21" customHeight="1">
      <c r="B9" s="140" t="s">
        <v>195</v>
      </c>
      <c r="D9" s="111"/>
    </row>
    <row r="10" spans="1:4" ht="21" customHeight="1">
      <c r="B10" s="140" t="s">
        <v>196</v>
      </c>
      <c r="D10" s="111"/>
    </row>
    <row r="11" spans="1:4" ht="21" customHeight="1">
      <c r="B11" s="140" t="s">
        <v>197</v>
      </c>
      <c r="D11" s="111"/>
    </row>
    <row r="12" spans="1:4" ht="21" customHeight="1">
      <c r="B12" s="140" t="s">
        <v>198</v>
      </c>
      <c r="D12" s="111"/>
    </row>
    <row r="13" spans="1:4" ht="21" customHeight="1">
      <c r="B13" s="140" t="s">
        <v>199</v>
      </c>
      <c r="D13" s="111"/>
    </row>
    <row r="14" spans="1:4" ht="14.25">
      <c r="B14" s="111"/>
      <c r="D14" s="111"/>
    </row>
    <row r="15" spans="1:4" ht="14.25">
      <c r="B15" s="111"/>
      <c r="D15" s="111"/>
    </row>
    <row r="16" spans="1:4" ht="15.75">
      <c r="B16" s="107" t="s">
        <v>193</v>
      </c>
      <c r="D16" s="111"/>
    </row>
    <row r="17" spans="2:4" ht="14.25">
      <c r="B17" s="111"/>
      <c r="D17" s="111"/>
    </row>
    <row r="18" spans="2:4" s="138" customFormat="1" ht="20.25" customHeight="1">
      <c r="B18" s="140" t="s">
        <v>200</v>
      </c>
      <c r="D18" s="139"/>
    </row>
    <row r="19" spans="2:4" s="138" customFormat="1" ht="20.25" customHeight="1">
      <c r="B19" s="140" t="s">
        <v>201</v>
      </c>
      <c r="D19" s="139"/>
    </row>
    <row r="20" spans="2:4" s="138" customFormat="1" ht="20.25" customHeight="1">
      <c r="B20" s="140" t="s">
        <v>202</v>
      </c>
      <c r="D20" s="139"/>
    </row>
    <row r="21" spans="2:4" s="138" customFormat="1" ht="20.25" customHeight="1">
      <c r="B21" s="140" t="s">
        <v>203</v>
      </c>
      <c r="D21" s="139"/>
    </row>
    <row r="22" spans="2:4" s="138" customFormat="1" ht="20.25" customHeight="1">
      <c r="B22" s="140" t="s">
        <v>204</v>
      </c>
      <c r="D22" s="139"/>
    </row>
    <row r="23" spans="2:4" ht="14.25">
      <c r="B23" s="122"/>
      <c r="D23" s="111"/>
    </row>
    <row r="24" spans="2:4">
      <c r="B24" s="123" t="s">
        <v>212</v>
      </c>
    </row>
    <row r="25" spans="2:4">
      <c r="B25" s="123" t="s">
        <v>209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193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207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158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49" t="s">
        <v>185</v>
      </c>
      <c r="C10" s="149" t="s">
        <v>183</v>
      </c>
      <c r="D10" s="149" t="s">
        <v>184</v>
      </c>
      <c r="E10" s="149" t="s">
        <v>186</v>
      </c>
      <c r="F10" s="149" t="s">
        <v>187</v>
      </c>
      <c r="G10" s="146" t="s">
        <v>4</v>
      </c>
      <c r="H10" s="143" t="s">
        <v>147</v>
      </c>
      <c r="I10" s="146" t="str">
        <f>+B10</f>
        <v>Galicia</v>
      </c>
      <c r="J10" s="146" t="str">
        <f t="shared" ref="J10:M10" si="0">+C10</f>
        <v>Madrid</v>
      </c>
      <c r="K10" s="146" t="str">
        <f t="shared" si="0"/>
        <v>Murcia</v>
      </c>
      <c r="L10" s="146" t="str">
        <f t="shared" si="0"/>
        <v>Navarra</v>
      </c>
      <c r="M10" s="146" t="str">
        <f t="shared" si="0"/>
        <v>La Rioja</v>
      </c>
      <c r="N10" s="129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29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1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29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2185</v>
      </c>
      <c r="J16" s="37">
        <f t="shared" ref="J16:L16" si="1">+C46+C51+C52+C21+C25</f>
        <v>5639</v>
      </c>
      <c r="K16" s="37">
        <f t="shared" si="1"/>
        <v>1056</v>
      </c>
      <c r="L16" s="37">
        <f t="shared" si="1"/>
        <v>564</v>
      </c>
      <c r="M16" s="37">
        <f>+F46+F51+F52+F21+F25</f>
        <v>269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253</v>
      </c>
      <c r="J17" s="38">
        <v>380</v>
      </c>
      <c r="K17" s="38">
        <v>137</v>
      </c>
      <c r="L17" s="38">
        <v>54</v>
      </c>
      <c r="M17" s="38">
        <v>48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10</v>
      </c>
      <c r="J18" s="38">
        <v>4</v>
      </c>
      <c r="K18" s="38">
        <v>6</v>
      </c>
      <c r="L18" s="38">
        <v>1</v>
      </c>
      <c r="M18" s="38">
        <v>1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1922</v>
      </c>
      <c r="J19" s="38">
        <f t="shared" ref="J19:M19" si="2">+J16-J17-J18</f>
        <v>5255</v>
      </c>
      <c r="K19" s="38">
        <f t="shared" si="2"/>
        <v>913</v>
      </c>
      <c r="L19" s="38">
        <f t="shared" si="2"/>
        <v>509</v>
      </c>
      <c r="M19" s="38">
        <f t="shared" si="2"/>
        <v>220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45</v>
      </c>
      <c r="J20" s="46">
        <v>145</v>
      </c>
      <c r="K20" s="46">
        <v>15</v>
      </c>
      <c r="L20" s="46">
        <v>28</v>
      </c>
      <c r="M20" s="46">
        <v>13</v>
      </c>
      <c r="N20" s="135"/>
      <c r="P20" s="116"/>
      <c r="Q20" s="18"/>
    </row>
    <row r="21" spans="2:17" s="16" customFormat="1" ht="16.149999999999999" customHeight="1">
      <c r="B21" s="37">
        <v>1002</v>
      </c>
      <c r="C21" s="37">
        <v>2522</v>
      </c>
      <c r="D21" s="37">
        <v>473</v>
      </c>
      <c r="E21" s="37">
        <v>214</v>
      </c>
      <c r="F21" s="37">
        <v>133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1183</v>
      </c>
      <c r="C23" s="40">
        <f>+J16-C21</f>
        <v>3117</v>
      </c>
      <c r="D23" s="40">
        <f>+K16-D21</f>
        <v>583</v>
      </c>
      <c r="E23" s="40">
        <f>+L16-E21</f>
        <v>350</v>
      </c>
      <c r="F23" s="40">
        <f>+M16-F21</f>
        <v>136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341</v>
      </c>
      <c r="C25" s="37">
        <v>527</v>
      </c>
      <c r="D25" s="37">
        <v>113</v>
      </c>
      <c r="E25" s="37">
        <v>105</v>
      </c>
      <c r="F25" s="37">
        <v>48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842</v>
      </c>
      <c r="C27" s="40">
        <f>+C23-C25</f>
        <v>2590</v>
      </c>
      <c r="D27" s="40">
        <f>+D23-D25</f>
        <v>470</v>
      </c>
      <c r="E27" s="40">
        <f>+E23-E25</f>
        <v>245</v>
      </c>
      <c r="F27" s="40">
        <f>+F23-F25</f>
        <v>88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6" t="str">
        <f>+B10</f>
        <v>Galicia</v>
      </c>
      <c r="C38" s="146" t="str">
        <f t="shared" ref="C38:F38" si="3">+C10</f>
        <v>Madrid</v>
      </c>
      <c r="D38" s="146" t="str">
        <f t="shared" si="3"/>
        <v>Murcia</v>
      </c>
      <c r="E38" s="146" t="str">
        <f t="shared" si="3"/>
        <v>Navarra</v>
      </c>
      <c r="F38" s="146" t="str">
        <f t="shared" si="3"/>
        <v>La Rioja</v>
      </c>
      <c r="G38" s="146" t="s">
        <v>4</v>
      </c>
      <c r="H38" s="143" t="s">
        <v>147</v>
      </c>
      <c r="I38" s="146" t="str">
        <f>+I10</f>
        <v>Galicia</v>
      </c>
      <c r="J38" s="146" t="str">
        <f t="shared" ref="J38:M38" si="4">+J10</f>
        <v>Madrid</v>
      </c>
      <c r="K38" s="146" t="str">
        <f t="shared" si="4"/>
        <v>Murcia</v>
      </c>
      <c r="L38" s="146" t="str">
        <f t="shared" si="4"/>
        <v>Navarra</v>
      </c>
      <c r="M38" s="146" t="str">
        <f t="shared" si="4"/>
        <v>La Rioja</v>
      </c>
      <c r="N38" s="129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29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1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29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842</v>
      </c>
      <c r="J44" s="42">
        <f>+C27</f>
        <v>2590</v>
      </c>
      <c r="K44" s="42">
        <f t="shared" ref="K44:L44" si="5">+D27</f>
        <v>470</v>
      </c>
      <c r="L44" s="42">
        <f t="shared" si="5"/>
        <v>245</v>
      </c>
      <c r="M44" s="42">
        <f>+F27</f>
        <v>88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842</v>
      </c>
      <c r="C46" s="37">
        <v>2572</v>
      </c>
      <c r="D46" s="37">
        <v>470</v>
      </c>
      <c r="E46" s="37">
        <v>245</v>
      </c>
      <c r="F46" s="37">
        <v>88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646</v>
      </c>
      <c r="C47" s="38">
        <v>1981</v>
      </c>
      <c r="D47" s="38">
        <v>361</v>
      </c>
      <c r="E47" s="38">
        <v>163</v>
      </c>
      <c r="F47" s="38">
        <v>67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196</v>
      </c>
      <c r="C48" s="38">
        <f t="shared" ref="C48:F48" si="6">SUM(C49:C50)</f>
        <v>591</v>
      </c>
      <c r="D48" s="38">
        <f t="shared" si="6"/>
        <v>109</v>
      </c>
      <c r="E48" s="38">
        <f t="shared" si="6"/>
        <v>82</v>
      </c>
      <c r="F48" s="38">
        <f t="shared" si="6"/>
        <v>21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188</v>
      </c>
      <c r="C49" s="96">
        <v>561</v>
      </c>
      <c r="D49" s="96">
        <v>106</v>
      </c>
      <c r="E49" s="96">
        <v>56</v>
      </c>
      <c r="F49" s="96">
        <v>19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8</v>
      </c>
      <c r="C50" s="96">
        <v>30</v>
      </c>
      <c r="D50" s="96">
        <v>3</v>
      </c>
      <c r="E50" s="96">
        <v>26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0</v>
      </c>
      <c r="C51" s="37">
        <v>18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6" t="str">
        <f>+B10</f>
        <v>Galicia</v>
      </c>
      <c r="C62" s="146" t="str">
        <f t="shared" ref="C62:F62" si="8">+C10</f>
        <v>Madrid</v>
      </c>
      <c r="D62" s="146" t="str">
        <f t="shared" si="8"/>
        <v>Murcia</v>
      </c>
      <c r="E62" s="146" t="str">
        <f t="shared" si="8"/>
        <v>Navarra</v>
      </c>
      <c r="F62" s="146" t="str">
        <f t="shared" si="8"/>
        <v>La Rioja</v>
      </c>
      <c r="G62" s="146" t="s">
        <v>4</v>
      </c>
      <c r="H62" s="143" t="s">
        <v>147</v>
      </c>
      <c r="I62" s="146" t="str">
        <f>+I10</f>
        <v>Galicia</v>
      </c>
      <c r="J62" s="146" t="str">
        <f t="shared" ref="J62:M62" si="9">+J10</f>
        <v>Madrid</v>
      </c>
      <c r="K62" s="146" t="str">
        <f t="shared" si="9"/>
        <v>Murcia</v>
      </c>
      <c r="L62" s="146" t="str">
        <f t="shared" si="9"/>
        <v>Navarra</v>
      </c>
      <c r="M62" s="146" t="str">
        <f t="shared" si="9"/>
        <v>La Rioja</v>
      </c>
      <c r="N62" s="129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29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1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29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702</v>
      </c>
      <c r="J70" s="37">
        <f t="shared" ref="J70:M70" si="11">+J71+J75</f>
        <v>2777</v>
      </c>
      <c r="K70" s="37">
        <f t="shared" si="11"/>
        <v>486</v>
      </c>
      <c r="L70" s="37">
        <f t="shared" si="11"/>
        <v>172</v>
      </c>
      <c r="M70" s="37">
        <f t="shared" si="11"/>
        <v>107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19</v>
      </c>
      <c r="J71" s="38">
        <f t="shared" ref="J71:M71" si="12">+J72+J73+J74</f>
        <v>109</v>
      </c>
      <c r="K71" s="38">
        <f t="shared" si="12"/>
        <v>17</v>
      </c>
      <c r="L71" s="38">
        <f t="shared" si="12"/>
        <v>18</v>
      </c>
      <c r="M71" s="38">
        <f t="shared" si="12"/>
        <v>5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19</v>
      </c>
      <c r="J74" s="38">
        <v>109</v>
      </c>
      <c r="K74" s="38">
        <v>17</v>
      </c>
      <c r="L74" s="38">
        <v>18</v>
      </c>
      <c r="M74" s="38">
        <v>5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683</v>
      </c>
      <c r="J75" s="38">
        <v>2668</v>
      </c>
      <c r="K75" s="38">
        <v>469</v>
      </c>
      <c r="L75" s="38">
        <v>154</v>
      </c>
      <c r="M75" s="38">
        <v>102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-29</v>
      </c>
      <c r="J76" s="37">
        <f t="shared" ref="J76:M76" si="13">+J77+J78</f>
        <v>-88</v>
      </c>
      <c r="K76" s="37">
        <f t="shared" si="13"/>
        <v>-49</v>
      </c>
      <c r="L76" s="37">
        <f t="shared" si="13"/>
        <v>-5</v>
      </c>
      <c r="M76" s="37">
        <f t="shared" si="13"/>
        <v>-5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-13</v>
      </c>
      <c r="J77" s="38">
        <v>-84</v>
      </c>
      <c r="K77" s="38">
        <v>-49</v>
      </c>
      <c r="L77" s="38">
        <v>-5</v>
      </c>
      <c r="M77" s="38">
        <v>-5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-16</v>
      </c>
      <c r="J78" s="38">
        <v>-4</v>
      </c>
      <c r="K78" s="38">
        <v>0</v>
      </c>
      <c r="L78" s="38">
        <v>0</v>
      </c>
      <c r="M78" s="38">
        <v>0</v>
      </c>
      <c r="N78" s="134"/>
      <c r="P78" s="116"/>
    </row>
    <row r="79" spans="2:17" s="16" customFormat="1" ht="16.149999999999999" customHeight="1">
      <c r="B79" s="37">
        <f>+B80+B81+B82</f>
        <v>7</v>
      </c>
      <c r="C79" s="37">
        <f t="shared" ref="C79:F79" si="14">+C80+C81+C82</f>
        <v>148</v>
      </c>
      <c r="D79" s="37">
        <f t="shared" si="14"/>
        <v>14</v>
      </c>
      <c r="E79" s="37">
        <f t="shared" si="14"/>
        <v>4</v>
      </c>
      <c r="F79" s="37">
        <f t="shared" si="14"/>
        <v>1</v>
      </c>
      <c r="G79" s="76" t="s">
        <v>48</v>
      </c>
      <c r="H79" s="60" t="s">
        <v>49</v>
      </c>
      <c r="I79" s="37">
        <f>+I80+I81+I82</f>
        <v>20</v>
      </c>
      <c r="J79" s="37">
        <f t="shared" ref="J79:M79" si="15">+J80+J81+J82</f>
        <v>96</v>
      </c>
      <c r="K79" s="37">
        <f t="shared" si="15"/>
        <v>10</v>
      </c>
      <c r="L79" s="37">
        <f t="shared" si="15"/>
        <v>9</v>
      </c>
      <c r="M79" s="37">
        <f t="shared" si="15"/>
        <v>2</v>
      </c>
      <c r="N79" s="133"/>
      <c r="P79" s="116"/>
    </row>
    <row r="80" spans="2:17" s="18" customFormat="1" ht="16.149999999999999" customHeight="1">
      <c r="B80" s="47">
        <v>7</v>
      </c>
      <c r="C80" s="47">
        <v>148</v>
      </c>
      <c r="D80" s="47">
        <v>14</v>
      </c>
      <c r="E80" s="47">
        <v>4</v>
      </c>
      <c r="F80" s="47">
        <v>1</v>
      </c>
      <c r="G80" s="26" t="s">
        <v>50</v>
      </c>
      <c r="H80" s="26" t="s">
        <v>134</v>
      </c>
      <c r="I80" s="47">
        <v>15</v>
      </c>
      <c r="J80" s="47">
        <v>65</v>
      </c>
      <c r="K80" s="47">
        <v>7</v>
      </c>
      <c r="L80" s="47">
        <v>4</v>
      </c>
      <c r="M80" s="47">
        <v>1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4</v>
      </c>
      <c r="J81" s="47">
        <v>27</v>
      </c>
      <c r="K81" s="47">
        <v>3</v>
      </c>
      <c r="L81" s="47">
        <v>0</v>
      </c>
      <c r="M81" s="47">
        <v>0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1</v>
      </c>
      <c r="J82" s="47">
        <v>4</v>
      </c>
      <c r="K82" s="47">
        <v>0</v>
      </c>
      <c r="L82" s="47">
        <v>5</v>
      </c>
      <c r="M82" s="47">
        <v>1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686</v>
      </c>
      <c r="C85" s="40">
        <f t="shared" ref="C85:F85" si="16">+J68+J70+J76+J79-C79</f>
        <v>2637</v>
      </c>
      <c r="D85" s="40">
        <f t="shared" si="16"/>
        <v>433</v>
      </c>
      <c r="E85" s="40">
        <f t="shared" si="16"/>
        <v>172</v>
      </c>
      <c r="F85" s="40">
        <f t="shared" si="16"/>
        <v>103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6" t="str">
        <f>+B10</f>
        <v>Galicia</v>
      </c>
      <c r="C93" s="146" t="str">
        <f t="shared" ref="C93:F93" si="17">+C10</f>
        <v>Madrid</v>
      </c>
      <c r="D93" s="146" t="str">
        <f t="shared" si="17"/>
        <v>Murcia</v>
      </c>
      <c r="E93" s="146" t="str">
        <f t="shared" si="17"/>
        <v>Navarra</v>
      </c>
      <c r="F93" s="146" t="str">
        <f t="shared" si="17"/>
        <v>La Rioja</v>
      </c>
      <c r="G93" s="146" t="s">
        <v>4</v>
      </c>
      <c r="H93" s="143" t="s">
        <v>147</v>
      </c>
      <c r="I93" s="146" t="str">
        <f>+I10</f>
        <v>Galicia</v>
      </c>
      <c r="J93" s="146" t="str">
        <f t="shared" ref="J93:M93" si="18">+J10</f>
        <v>Madrid</v>
      </c>
      <c r="K93" s="146" t="str">
        <f t="shared" si="18"/>
        <v>Murcia</v>
      </c>
      <c r="L93" s="146" t="str">
        <f t="shared" si="18"/>
        <v>Navarra</v>
      </c>
      <c r="M93" s="146" t="str">
        <f t="shared" si="18"/>
        <v>La Rioja</v>
      </c>
      <c r="N93" s="129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29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1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29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686</v>
      </c>
      <c r="J100" s="42">
        <f t="shared" ref="J100:M100" si="19">+C85</f>
        <v>2637</v>
      </c>
      <c r="K100" s="42">
        <f t="shared" si="19"/>
        <v>433</v>
      </c>
      <c r="L100" s="42">
        <f t="shared" si="19"/>
        <v>172</v>
      </c>
      <c r="M100" s="42">
        <f t="shared" si="19"/>
        <v>103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26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127</v>
      </c>
      <c r="J102" s="37">
        <f t="shared" ref="J102:M102" si="21">+J103+J104</f>
        <v>361</v>
      </c>
      <c r="K102" s="37">
        <f t="shared" si="21"/>
        <v>83</v>
      </c>
      <c r="L102" s="37">
        <f t="shared" si="21"/>
        <v>32</v>
      </c>
      <c r="M102" s="37">
        <f t="shared" si="21"/>
        <v>17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26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127</v>
      </c>
      <c r="J104" s="38">
        <v>361</v>
      </c>
      <c r="K104" s="38">
        <v>83</v>
      </c>
      <c r="L104" s="38">
        <v>32</v>
      </c>
      <c r="M104" s="38">
        <v>17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8</v>
      </c>
      <c r="J105" s="37">
        <f t="shared" ref="J105:M105" si="22">+J106+J107+J108</f>
        <v>30</v>
      </c>
      <c r="K105" s="37">
        <f t="shared" si="22"/>
        <v>3</v>
      </c>
      <c r="L105" s="37">
        <f t="shared" si="22"/>
        <v>26</v>
      </c>
      <c r="M105" s="37">
        <f t="shared" si="22"/>
        <v>2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30</v>
      </c>
      <c r="K107" s="38">
        <v>3</v>
      </c>
      <c r="L107" s="38">
        <v>26</v>
      </c>
      <c r="M107" s="38">
        <v>2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9</v>
      </c>
      <c r="C109" s="37">
        <v>34</v>
      </c>
      <c r="D109" s="37">
        <v>3</v>
      </c>
      <c r="E109" s="37">
        <v>26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8</v>
      </c>
      <c r="C111" s="38">
        <v>30</v>
      </c>
      <c r="D111" s="38">
        <v>3</v>
      </c>
      <c r="E111" s="38">
        <v>26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1</v>
      </c>
      <c r="C112" s="38">
        <v>4</v>
      </c>
      <c r="D112" s="38">
        <v>0</v>
      </c>
      <c r="E112" s="38">
        <v>0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162</v>
      </c>
      <c r="C113" s="37">
        <f t="shared" ref="C113:F113" si="23">+C114+C115+C116+C117+C118+C119</f>
        <v>715</v>
      </c>
      <c r="D113" s="37">
        <f t="shared" si="23"/>
        <v>74</v>
      </c>
      <c r="E113" s="37">
        <f t="shared" si="23"/>
        <v>32</v>
      </c>
      <c r="F113" s="37">
        <f t="shared" si="23"/>
        <v>17</v>
      </c>
      <c r="G113" s="76" t="s">
        <v>69</v>
      </c>
      <c r="H113" s="60" t="s">
        <v>70</v>
      </c>
      <c r="I113" s="37">
        <f>+I114+I115+I116+I117+I118+I119</f>
        <v>1355</v>
      </c>
      <c r="J113" s="37">
        <f t="shared" ref="J113:M113" si="24">+J114+J115+J116+J117+J118+J119</f>
        <v>3207</v>
      </c>
      <c r="K113" s="37">
        <f t="shared" si="24"/>
        <v>461</v>
      </c>
      <c r="L113" s="37">
        <f t="shared" si="24"/>
        <v>306</v>
      </c>
      <c r="M113" s="37">
        <f t="shared" si="24"/>
        <v>94</v>
      </c>
      <c r="N113" s="133"/>
      <c r="P113" s="18"/>
      <c r="Q113" s="18"/>
    </row>
    <row r="114" spans="2:17" s="18" customFormat="1" ht="16.149999999999999" customHeight="1">
      <c r="B114" s="38">
        <v>5</v>
      </c>
      <c r="C114" s="38">
        <v>9</v>
      </c>
      <c r="D114" s="38">
        <v>2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5</v>
      </c>
      <c r="J115" s="38">
        <v>9</v>
      </c>
      <c r="K115" s="38">
        <v>2</v>
      </c>
      <c r="L115" s="38">
        <v>2</v>
      </c>
      <c r="M115" s="38">
        <v>1</v>
      </c>
      <c r="N115" s="134"/>
    </row>
    <row r="116" spans="2:17" s="18" customFormat="1" ht="16.149999999999999" customHeight="1">
      <c r="B116" s="38">
        <v>84</v>
      </c>
      <c r="C116" s="38">
        <v>636</v>
      </c>
      <c r="D116" s="38">
        <v>47</v>
      </c>
      <c r="E116" s="38">
        <v>13</v>
      </c>
      <c r="F116" s="38">
        <v>9</v>
      </c>
      <c r="G116" s="68" t="s">
        <v>75</v>
      </c>
      <c r="H116" s="69" t="s">
        <v>155</v>
      </c>
      <c r="I116" s="38">
        <v>1292</v>
      </c>
      <c r="J116" s="38">
        <v>2927</v>
      </c>
      <c r="K116" s="38">
        <v>417</v>
      </c>
      <c r="L116" s="38">
        <v>286</v>
      </c>
      <c r="M116" s="38">
        <v>85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1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73</v>
      </c>
      <c r="C118" s="38">
        <v>69</v>
      </c>
      <c r="D118" s="38">
        <v>25</v>
      </c>
      <c r="E118" s="38">
        <v>17</v>
      </c>
      <c r="F118" s="38">
        <v>7</v>
      </c>
      <c r="G118" s="26" t="s">
        <v>78</v>
      </c>
      <c r="H118" s="26" t="s">
        <v>79</v>
      </c>
      <c r="I118" s="38">
        <v>58</v>
      </c>
      <c r="J118" s="38">
        <v>271</v>
      </c>
      <c r="K118" s="38">
        <v>42</v>
      </c>
      <c r="L118" s="38">
        <v>18</v>
      </c>
      <c r="M118" s="38">
        <v>8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2005</v>
      </c>
      <c r="C122" s="40">
        <f t="shared" ref="C122:F122" si="25">+J100+J102+J105+J113-C102-C109-C113</f>
        <v>5460</v>
      </c>
      <c r="D122" s="40">
        <f t="shared" si="25"/>
        <v>903</v>
      </c>
      <c r="E122" s="40">
        <f t="shared" si="25"/>
        <v>478</v>
      </c>
      <c r="F122" s="40">
        <f t="shared" si="25"/>
        <v>197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6" t="str">
        <f>+B10</f>
        <v>Galicia</v>
      </c>
      <c r="C130" s="146" t="str">
        <f t="shared" ref="C130:F130" si="26">+C10</f>
        <v>Madrid</v>
      </c>
      <c r="D130" s="146" t="str">
        <f t="shared" si="26"/>
        <v>Murcia</v>
      </c>
      <c r="E130" s="146" t="str">
        <f t="shared" si="26"/>
        <v>Navarra</v>
      </c>
      <c r="F130" s="146" t="str">
        <f t="shared" si="26"/>
        <v>La Rioja</v>
      </c>
      <c r="G130" s="146" t="s">
        <v>4</v>
      </c>
      <c r="H130" s="143" t="s">
        <v>147</v>
      </c>
      <c r="I130" s="146" t="str">
        <f>+I10</f>
        <v>Galicia</v>
      </c>
      <c r="J130" s="146" t="str">
        <f t="shared" ref="J130:M130" si="27">+J10</f>
        <v>Madrid</v>
      </c>
      <c r="K130" s="146" t="str">
        <f t="shared" si="27"/>
        <v>Murcia</v>
      </c>
      <c r="L130" s="146" t="str">
        <f t="shared" si="27"/>
        <v>Navarra</v>
      </c>
      <c r="M130" s="146" t="str">
        <f t="shared" si="27"/>
        <v>La Rioja</v>
      </c>
      <c r="N130" s="129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29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1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29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2005</v>
      </c>
      <c r="J137" s="42">
        <f t="shared" ref="J137:M137" si="28">+C122</f>
        <v>5460</v>
      </c>
      <c r="K137" s="42">
        <f t="shared" si="28"/>
        <v>903</v>
      </c>
      <c r="L137" s="42">
        <f t="shared" si="28"/>
        <v>478</v>
      </c>
      <c r="M137" s="42">
        <f t="shared" si="28"/>
        <v>197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528</v>
      </c>
      <c r="C139" s="37">
        <f t="shared" ref="C139:F139" si="29">+C140+C141</f>
        <v>1459</v>
      </c>
      <c r="D139" s="37">
        <f t="shared" si="29"/>
        <v>229</v>
      </c>
      <c r="E139" s="37">
        <f>+E140+E141</f>
        <v>175</v>
      </c>
      <c r="F139" s="37">
        <f t="shared" si="29"/>
        <v>73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515</v>
      </c>
      <c r="C140" s="38">
        <v>1445</v>
      </c>
      <c r="D140" s="38">
        <v>224</v>
      </c>
      <c r="E140" s="38">
        <v>173</v>
      </c>
      <c r="F140" s="38">
        <v>71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13</v>
      </c>
      <c r="C141" s="38">
        <v>14</v>
      </c>
      <c r="D141" s="38">
        <v>5</v>
      </c>
      <c r="E141" s="38">
        <v>2</v>
      </c>
      <c r="F141" s="38">
        <v>2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1477</v>
      </c>
      <c r="C144" s="40">
        <f t="shared" ref="C144:F144" si="30">+J137-C139</f>
        <v>4001</v>
      </c>
      <c r="D144" s="40">
        <f t="shared" si="30"/>
        <v>674</v>
      </c>
      <c r="E144" s="40">
        <f t="shared" si="30"/>
        <v>303</v>
      </c>
      <c r="F144" s="40">
        <f t="shared" si="30"/>
        <v>124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6" t="str">
        <f>+B10</f>
        <v>Galicia</v>
      </c>
      <c r="C154" s="146" t="str">
        <f t="shared" ref="C154:F154" si="31">+C10</f>
        <v>Madrid</v>
      </c>
      <c r="D154" s="146" t="str">
        <f t="shared" si="31"/>
        <v>Murcia</v>
      </c>
      <c r="E154" s="146" t="str">
        <f t="shared" si="31"/>
        <v>Navarra</v>
      </c>
      <c r="F154" s="146" t="str">
        <f t="shared" si="31"/>
        <v>La Rioja</v>
      </c>
      <c r="G154" s="146" t="s">
        <v>4</v>
      </c>
      <c r="H154" s="143" t="s">
        <v>147</v>
      </c>
      <c r="I154" s="146" t="str">
        <f>+I10</f>
        <v>Galicia</v>
      </c>
      <c r="J154" s="146" t="str">
        <f t="shared" ref="J154:M154" si="32">+J10</f>
        <v>Madrid</v>
      </c>
      <c r="K154" s="146" t="str">
        <f t="shared" si="32"/>
        <v>Murcia</v>
      </c>
      <c r="L154" s="146" t="str">
        <f t="shared" si="32"/>
        <v>Navarra</v>
      </c>
      <c r="M154" s="146" t="str">
        <f t="shared" si="32"/>
        <v>La Rioja</v>
      </c>
      <c r="N154" s="129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29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1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29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2005</v>
      </c>
      <c r="J161" s="42">
        <f t="shared" ref="J161:M161" si="33">+C122</f>
        <v>5460</v>
      </c>
      <c r="K161" s="42">
        <f t="shared" si="33"/>
        <v>903</v>
      </c>
      <c r="L161" s="42">
        <f t="shared" si="33"/>
        <v>478</v>
      </c>
      <c r="M161" s="42">
        <f t="shared" si="33"/>
        <v>197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1890</v>
      </c>
      <c r="C163" s="37">
        <f t="shared" ref="C163:F163" si="34">+J16-J17-J18+C141-J20</f>
        <v>5124</v>
      </c>
      <c r="D163" s="37">
        <f t="shared" si="34"/>
        <v>903</v>
      </c>
      <c r="E163" s="37">
        <f t="shared" si="34"/>
        <v>483</v>
      </c>
      <c r="F163" s="37">
        <f t="shared" si="34"/>
        <v>209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528</v>
      </c>
      <c r="C164" s="38">
        <f t="shared" ref="C164:F164" si="35">+C139</f>
        <v>1459</v>
      </c>
      <c r="D164" s="38">
        <f t="shared" si="35"/>
        <v>229</v>
      </c>
      <c r="E164" s="38">
        <f t="shared" si="35"/>
        <v>175</v>
      </c>
      <c r="F164" s="38">
        <f t="shared" si="35"/>
        <v>73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1362</v>
      </c>
      <c r="C165" s="38">
        <f t="shared" ref="C165:F165" si="36">+C163-C164</f>
        <v>3665</v>
      </c>
      <c r="D165" s="38">
        <f t="shared" si="36"/>
        <v>674</v>
      </c>
      <c r="E165" s="38">
        <f t="shared" si="36"/>
        <v>308</v>
      </c>
      <c r="F165" s="38">
        <f t="shared" si="36"/>
        <v>136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115</v>
      </c>
      <c r="C169" s="40">
        <f t="shared" ref="C169:F169" si="37">+J161-C163-C166</f>
        <v>336</v>
      </c>
      <c r="D169" s="40">
        <f t="shared" si="37"/>
        <v>0</v>
      </c>
      <c r="E169" s="40">
        <f t="shared" si="37"/>
        <v>-5</v>
      </c>
      <c r="F169" s="40">
        <f t="shared" si="37"/>
        <v>-12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6" t="str">
        <f>+B10</f>
        <v>Galicia</v>
      </c>
      <c r="C177" s="146" t="str">
        <f t="shared" ref="C177:F177" si="38">+C10</f>
        <v>Madrid</v>
      </c>
      <c r="D177" s="146" t="str">
        <f t="shared" si="38"/>
        <v>Murcia</v>
      </c>
      <c r="E177" s="146" t="str">
        <f t="shared" si="38"/>
        <v>Navarra</v>
      </c>
      <c r="F177" s="146" t="str">
        <f t="shared" si="38"/>
        <v>La Rioja</v>
      </c>
      <c r="G177" s="146" t="s">
        <v>4</v>
      </c>
      <c r="H177" s="143" t="s">
        <v>147</v>
      </c>
      <c r="I177" s="146" t="str">
        <f>+I10</f>
        <v>Galicia</v>
      </c>
      <c r="J177" s="146" t="str">
        <f t="shared" ref="J177:M177" si="39">+J10</f>
        <v>Madrid</v>
      </c>
      <c r="K177" s="146" t="str">
        <f t="shared" si="39"/>
        <v>Murcia</v>
      </c>
      <c r="L177" s="146" t="str">
        <f t="shared" si="39"/>
        <v>Navarra</v>
      </c>
      <c r="M177" s="146" t="str">
        <f t="shared" si="39"/>
        <v>La Rioja</v>
      </c>
      <c r="N177" s="129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29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1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29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1477</v>
      </c>
      <c r="J184" s="42">
        <f t="shared" ref="J184:M184" si="40">+C144</f>
        <v>4001</v>
      </c>
      <c r="K184" s="42">
        <f t="shared" si="40"/>
        <v>674</v>
      </c>
      <c r="L184" s="42">
        <f t="shared" si="40"/>
        <v>303</v>
      </c>
      <c r="M184" s="42">
        <f t="shared" si="40"/>
        <v>124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1362</v>
      </c>
      <c r="C186" s="37">
        <f t="shared" ref="C186:F186" si="41">+C187</f>
        <v>3665</v>
      </c>
      <c r="D186" s="37">
        <f t="shared" si="41"/>
        <v>674</v>
      </c>
      <c r="E186" s="37">
        <f t="shared" si="41"/>
        <v>308</v>
      </c>
      <c r="F186" s="37">
        <f t="shared" si="41"/>
        <v>136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1362</v>
      </c>
      <c r="C187" s="38">
        <f t="shared" ref="C187:F188" si="42">+C165</f>
        <v>3665</v>
      </c>
      <c r="D187" s="38">
        <f t="shared" si="42"/>
        <v>674</v>
      </c>
      <c r="E187" s="38">
        <f t="shared" si="42"/>
        <v>308</v>
      </c>
      <c r="F187" s="38">
        <f t="shared" si="42"/>
        <v>136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115</v>
      </c>
      <c r="C191" s="40">
        <f t="shared" ref="C191:F191" si="43">+J184-C186</f>
        <v>336</v>
      </c>
      <c r="D191" s="40">
        <f t="shared" si="43"/>
        <v>0</v>
      </c>
      <c r="E191" s="40">
        <f t="shared" si="43"/>
        <v>-5</v>
      </c>
      <c r="F191" s="40">
        <f t="shared" si="43"/>
        <v>-12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6" t="str">
        <f>+B10</f>
        <v>Galicia</v>
      </c>
      <c r="C202" s="146" t="str">
        <f t="shared" ref="C202:F202" si="44">+C10</f>
        <v>Madrid</v>
      </c>
      <c r="D202" s="146" t="str">
        <f t="shared" si="44"/>
        <v>Murcia</v>
      </c>
      <c r="E202" s="146" t="str">
        <f t="shared" si="44"/>
        <v>Navarra</v>
      </c>
      <c r="F202" s="146" t="str">
        <f t="shared" si="44"/>
        <v>La Rioja</v>
      </c>
      <c r="G202" s="146" t="s">
        <v>4</v>
      </c>
      <c r="H202" s="143" t="s">
        <v>147</v>
      </c>
      <c r="I202" s="146" t="str">
        <f>+I10</f>
        <v>Galicia</v>
      </c>
      <c r="J202" s="146" t="str">
        <f t="shared" ref="J202:M202" si="45">+J10</f>
        <v>Madrid</v>
      </c>
      <c r="K202" s="146" t="str">
        <f t="shared" si="45"/>
        <v>Murcia</v>
      </c>
      <c r="L202" s="146" t="str">
        <f t="shared" si="45"/>
        <v>Navarra</v>
      </c>
      <c r="M202" s="146" t="str">
        <f t="shared" si="45"/>
        <v>La Rioja</v>
      </c>
      <c r="N202" s="129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29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1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29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115</v>
      </c>
      <c r="J209" s="42">
        <f t="shared" ref="J209:M209" si="46">+C191</f>
        <v>336</v>
      </c>
      <c r="K209" s="42">
        <f t="shared" si="46"/>
        <v>0</v>
      </c>
      <c r="L209" s="42">
        <f t="shared" si="46"/>
        <v>-5</v>
      </c>
      <c r="M209" s="42">
        <f t="shared" si="46"/>
        <v>-12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157</v>
      </c>
      <c r="J211" s="37">
        <f t="shared" ref="J211:M211" si="47">+J212+J213+J214</f>
        <v>978</v>
      </c>
      <c r="K211" s="37">
        <f t="shared" si="47"/>
        <v>123</v>
      </c>
      <c r="L211" s="37">
        <f t="shared" si="47"/>
        <v>48</v>
      </c>
      <c r="M211" s="37">
        <f t="shared" si="47"/>
        <v>37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43</v>
      </c>
      <c r="J212" s="38">
        <v>903</v>
      </c>
      <c r="K212" s="38">
        <v>63</v>
      </c>
      <c r="L212" s="38">
        <v>19</v>
      </c>
      <c r="M212" s="38">
        <v>10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40</v>
      </c>
      <c r="J213" s="38">
        <v>20</v>
      </c>
      <c r="K213" s="38">
        <v>16</v>
      </c>
      <c r="L213" s="38">
        <v>1</v>
      </c>
      <c r="M213" s="38">
        <v>1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74</v>
      </c>
      <c r="J214" s="38">
        <v>55</v>
      </c>
      <c r="K214" s="38">
        <v>44</v>
      </c>
      <c r="L214" s="38">
        <v>28</v>
      </c>
      <c r="M214" s="38">
        <v>26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72</v>
      </c>
      <c r="J216" s="39">
        <v>28</v>
      </c>
      <c r="K216" s="39">
        <v>43</v>
      </c>
      <c r="L216" s="39">
        <v>20</v>
      </c>
      <c r="M216" s="39">
        <v>26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-40</v>
      </c>
      <c r="J218" s="37">
        <f t="shared" ref="J218:M218" si="48">+J219+J220+J221</f>
        <v>-56</v>
      </c>
      <c r="K218" s="37">
        <f t="shared" si="48"/>
        <v>-18</v>
      </c>
      <c r="L218" s="37">
        <f t="shared" si="48"/>
        <v>-7</v>
      </c>
      <c r="M218" s="37">
        <f t="shared" si="48"/>
        <v>-4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-26</v>
      </c>
      <c r="J220" s="38">
        <v>-26</v>
      </c>
      <c r="K220" s="38">
        <v>-5</v>
      </c>
      <c r="L220" s="38">
        <v>-6</v>
      </c>
      <c r="M220" s="38">
        <v>-2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-14</v>
      </c>
      <c r="J221" s="38">
        <v>-30</v>
      </c>
      <c r="K221" s="38">
        <v>-13</v>
      </c>
      <c r="L221" s="38">
        <v>-1</v>
      </c>
      <c r="M221" s="38">
        <v>-2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-13</v>
      </c>
      <c r="J223" s="39">
        <v>-22</v>
      </c>
      <c r="K223" s="39">
        <v>-12</v>
      </c>
      <c r="L223" s="39">
        <v>0</v>
      </c>
      <c r="M223" s="39">
        <v>-2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232</v>
      </c>
      <c r="C226" s="40">
        <f t="shared" ref="C226:F226" si="49">+J209+J211+J218</f>
        <v>1258</v>
      </c>
      <c r="D226" s="40">
        <f t="shared" si="49"/>
        <v>105</v>
      </c>
      <c r="E226" s="40">
        <f t="shared" si="49"/>
        <v>36</v>
      </c>
      <c r="F226" s="40">
        <f t="shared" si="49"/>
        <v>21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6" t="str">
        <f>+B10</f>
        <v>Galicia</v>
      </c>
      <c r="C234" s="146" t="str">
        <f t="shared" ref="C234:F234" si="50">+C10</f>
        <v>Madrid</v>
      </c>
      <c r="D234" s="146" t="str">
        <f t="shared" si="50"/>
        <v>Murcia</v>
      </c>
      <c r="E234" s="146" t="str">
        <f t="shared" si="50"/>
        <v>Navarra</v>
      </c>
      <c r="F234" s="146" t="str">
        <f t="shared" si="50"/>
        <v>La Rioja</v>
      </c>
      <c r="G234" s="146" t="s">
        <v>4</v>
      </c>
      <c r="H234" s="143" t="s">
        <v>147</v>
      </c>
      <c r="I234" s="146" t="str">
        <f>+I10</f>
        <v>Galicia</v>
      </c>
      <c r="J234" s="146" t="str">
        <f t="shared" ref="J234:M234" si="51">+J10</f>
        <v>Madrid</v>
      </c>
      <c r="K234" s="146" t="str">
        <f t="shared" si="51"/>
        <v>Murcia</v>
      </c>
      <c r="L234" s="146" t="str">
        <f t="shared" si="51"/>
        <v>Navarra</v>
      </c>
      <c r="M234" s="146" t="str">
        <f t="shared" si="51"/>
        <v>La Rioja</v>
      </c>
      <c r="N234" s="129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29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1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29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232</v>
      </c>
      <c r="J241" s="42">
        <f t="shared" ref="J241:M241" si="52">+C226</f>
        <v>1258</v>
      </c>
      <c r="K241" s="42">
        <f t="shared" si="52"/>
        <v>105</v>
      </c>
      <c r="L241" s="42">
        <f t="shared" si="52"/>
        <v>36</v>
      </c>
      <c r="M241" s="42">
        <f t="shared" si="52"/>
        <v>21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432</v>
      </c>
      <c r="C243" s="37">
        <f t="shared" ref="C243:F243" si="53">C244+C246</f>
        <v>260</v>
      </c>
      <c r="D243" s="37">
        <f t="shared" si="53"/>
        <v>92</v>
      </c>
      <c r="E243" s="37">
        <f t="shared" si="53"/>
        <v>43</v>
      </c>
      <c r="F243" s="37">
        <f t="shared" si="53"/>
        <v>47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432</v>
      </c>
      <c r="C244" s="41">
        <v>311</v>
      </c>
      <c r="D244" s="41">
        <v>84</v>
      </c>
      <c r="E244" s="41">
        <v>43</v>
      </c>
      <c r="F244" s="41">
        <v>47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-341</v>
      </c>
      <c r="C245" s="37">
        <v>-527</v>
      </c>
      <c r="D245" s="37">
        <v>-113</v>
      </c>
      <c r="E245" s="37">
        <v>-105</v>
      </c>
      <c r="F245" s="37">
        <v>-48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0</v>
      </c>
      <c r="C246" s="41">
        <v>-51</v>
      </c>
      <c r="D246" s="41">
        <v>8</v>
      </c>
      <c r="E246" s="41">
        <v>0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19</v>
      </c>
      <c r="C247" s="37">
        <v>-52</v>
      </c>
      <c r="D247" s="37">
        <v>8</v>
      </c>
      <c r="E247" s="37">
        <v>7</v>
      </c>
      <c r="F247" s="37">
        <v>3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122</v>
      </c>
      <c r="C249" s="40">
        <f t="shared" ref="C249:F249" si="54">+J241-C244-C245-C246-C247</f>
        <v>1577</v>
      </c>
      <c r="D249" s="40">
        <f t="shared" si="54"/>
        <v>118</v>
      </c>
      <c r="E249" s="40">
        <f t="shared" si="54"/>
        <v>91</v>
      </c>
      <c r="F249" s="40">
        <f t="shared" si="54"/>
        <v>19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7"/>
    </row>
    <row r="2" spans="1:15" s="114" customFormat="1" ht="18">
      <c r="A2" s="112"/>
      <c r="B2" s="100" t="s">
        <v>193</v>
      </c>
      <c r="C2" s="100"/>
      <c r="D2" s="100"/>
      <c r="E2" s="100"/>
      <c r="F2" s="112"/>
      <c r="G2" s="112"/>
      <c r="I2" s="112"/>
      <c r="J2" s="112"/>
      <c r="K2" s="113"/>
      <c r="L2" s="128"/>
    </row>
    <row r="3" spans="1:15" s="114" customFormat="1" ht="18.75">
      <c r="A3" s="112"/>
      <c r="B3" s="124" t="s">
        <v>208</v>
      </c>
      <c r="C3" s="124"/>
      <c r="D3" s="124"/>
      <c r="E3" s="124"/>
      <c r="F3" s="112"/>
      <c r="G3" s="112"/>
      <c r="I3" s="112"/>
      <c r="J3" s="112"/>
      <c r="K3" s="113"/>
      <c r="L3" s="128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25" t="s">
        <v>158</v>
      </c>
    </row>
    <row r="5" spans="1:15" ht="12.75" customHeight="1">
      <c r="N5" s="114"/>
      <c r="O5" s="114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29"/>
      <c r="N6" s="114"/>
      <c r="O6" s="114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29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30"/>
      <c r="N9" s="9"/>
      <c r="O9" s="9"/>
    </row>
    <row r="10" spans="1:15" s="9" customFormat="1" ht="3.75" customHeight="1">
      <c r="B10" s="149" t="s">
        <v>188</v>
      </c>
      <c r="C10" s="149" t="s">
        <v>189</v>
      </c>
      <c r="D10" s="149" t="s">
        <v>191</v>
      </c>
      <c r="E10" s="149" t="s">
        <v>192</v>
      </c>
      <c r="F10" s="146" t="s">
        <v>4</v>
      </c>
      <c r="G10" s="143" t="s">
        <v>147</v>
      </c>
      <c r="H10" s="146" t="str">
        <f>+B10</f>
        <v>Valencia</v>
      </c>
      <c r="I10" s="146" t="str">
        <f>+C10</f>
        <v>País Vasco</v>
      </c>
      <c r="J10" s="146" t="str">
        <f>+D10</f>
        <v>Ceuta</v>
      </c>
      <c r="K10" s="146" t="str">
        <f>+E10</f>
        <v>Melilla</v>
      </c>
      <c r="L10" s="129"/>
      <c r="N10" s="5"/>
      <c r="O10" s="5"/>
    </row>
    <row r="11" spans="1:15" s="9" customFormat="1" ht="44.1" customHeight="1">
      <c r="B11" s="150"/>
      <c r="C11" s="150"/>
      <c r="D11" s="150"/>
      <c r="E11" s="150"/>
      <c r="F11" s="147"/>
      <c r="G11" s="144"/>
      <c r="H11" s="147"/>
      <c r="I11" s="147"/>
      <c r="J11" s="147"/>
      <c r="K11" s="147"/>
      <c r="L11" s="129"/>
    </row>
    <row r="12" spans="1:15" s="13" customFormat="1" ht="3" customHeight="1">
      <c r="B12" s="150"/>
      <c r="C12" s="150"/>
      <c r="D12" s="150"/>
      <c r="E12" s="150"/>
      <c r="F12" s="147"/>
      <c r="G12" s="144"/>
      <c r="H12" s="147"/>
      <c r="I12" s="147"/>
      <c r="J12" s="147"/>
      <c r="K12" s="147"/>
      <c r="L12" s="131"/>
      <c r="N12" s="12"/>
      <c r="O12" s="12"/>
    </row>
    <row r="13" spans="1:15" s="9" customFormat="1" ht="12.75" customHeight="1">
      <c r="B13" s="150"/>
      <c r="C13" s="150"/>
      <c r="D13" s="150"/>
      <c r="E13" s="150"/>
      <c r="F13" s="147"/>
      <c r="G13" s="144"/>
      <c r="H13" s="147"/>
      <c r="I13" s="147"/>
      <c r="J13" s="147"/>
      <c r="K13" s="147"/>
      <c r="L13" s="129"/>
    </row>
    <row r="14" spans="1:15" s="9" customFormat="1" ht="3" customHeight="1">
      <c r="B14" s="151"/>
      <c r="C14" s="151"/>
      <c r="D14" s="151"/>
      <c r="E14" s="151"/>
      <c r="F14" s="148"/>
      <c r="G14" s="145"/>
      <c r="H14" s="148"/>
      <c r="I14" s="148"/>
      <c r="J14" s="148"/>
      <c r="K14" s="148"/>
      <c r="L14" s="129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2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4201</v>
      </c>
      <c r="I16" s="37">
        <f>+C46+C51+C52+C21+C25</f>
        <v>4039</v>
      </c>
      <c r="J16" s="37">
        <f>+D46+D51+D52+D21+D25</f>
        <v>205</v>
      </c>
      <c r="K16" s="37">
        <f>+E46+E51+E52+E21+E25</f>
        <v>188</v>
      </c>
      <c r="L16" s="133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471</v>
      </c>
      <c r="I17" s="38">
        <v>505</v>
      </c>
      <c r="J17" s="38">
        <v>16</v>
      </c>
      <c r="K17" s="38">
        <v>14</v>
      </c>
      <c r="L17" s="134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15</v>
      </c>
      <c r="I18" s="38">
        <v>14</v>
      </c>
      <c r="J18" s="38">
        <v>0</v>
      </c>
      <c r="K18" s="38">
        <v>0</v>
      </c>
      <c r="L18" s="134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3715</v>
      </c>
      <c r="I19" s="38">
        <f t="shared" ref="I19:K19" si="0">+I16-I17-I18</f>
        <v>3520</v>
      </c>
      <c r="J19" s="38">
        <f t="shared" si="0"/>
        <v>189</v>
      </c>
      <c r="K19" s="38">
        <f t="shared" si="0"/>
        <v>174</v>
      </c>
      <c r="L19" s="134"/>
      <c r="N19" s="116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64</v>
      </c>
      <c r="I20" s="46">
        <v>147</v>
      </c>
      <c r="J20" s="46">
        <v>4</v>
      </c>
      <c r="K20" s="46">
        <v>1</v>
      </c>
      <c r="L20" s="135"/>
      <c r="N20" s="116"/>
      <c r="O20" s="18"/>
    </row>
    <row r="21" spans="2:15" s="16" customFormat="1" ht="16.149999999999999" customHeight="1">
      <c r="B21" s="37">
        <v>1724</v>
      </c>
      <c r="C21" s="37">
        <v>1757</v>
      </c>
      <c r="D21" s="37">
        <v>79</v>
      </c>
      <c r="E21" s="37">
        <v>102</v>
      </c>
      <c r="F21" s="51" t="s">
        <v>12</v>
      </c>
      <c r="G21" s="51" t="s">
        <v>13</v>
      </c>
      <c r="H21" s="37"/>
      <c r="I21" s="37"/>
      <c r="J21" s="37"/>
      <c r="K21" s="37"/>
      <c r="L21" s="133"/>
      <c r="N21" s="116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4"/>
      <c r="N22" s="116"/>
    </row>
    <row r="23" spans="2:15" s="20" customFormat="1" ht="16.149999999999999" customHeight="1">
      <c r="B23" s="40">
        <f>+H16-B21</f>
        <v>2477</v>
      </c>
      <c r="C23" s="40">
        <f>+I16-C21</f>
        <v>2282</v>
      </c>
      <c r="D23" s="40">
        <f>+J16-D21</f>
        <v>126</v>
      </c>
      <c r="E23" s="40">
        <f>+K16-E21</f>
        <v>86</v>
      </c>
      <c r="F23" s="54" t="s">
        <v>133</v>
      </c>
      <c r="G23" s="54" t="s">
        <v>14</v>
      </c>
      <c r="H23" s="40"/>
      <c r="I23" s="40"/>
      <c r="J23" s="40"/>
      <c r="K23" s="40"/>
      <c r="L23" s="136"/>
      <c r="N23" s="116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6"/>
      <c r="N24" s="116"/>
      <c r="O24" s="16"/>
    </row>
    <row r="25" spans="2:15" s="16" customFormat="1" ht="16.149999999999999" customHeight="1">
      <c r="B25" s="37">
        <v>540</v>
      </c>
      <c r="C25" s="37">
        <v>652</v>
      </c>
      <c r="D25" s="37">
        <v>10</v>
      </c>
      <c r="E25" s="37">
        <v>10</v>
      </c>
      <c r="F25" s="51" t="s">
        <v>118</v>
      </c>
      <c r="G25" s="51" t="s">
        <v>15</v>
      </c>
      <c r="H25" s="37"/>
      <c r="I25" s="37"/>
      <c r="J25" s="37"/>
      <c r="K25" s="37"/>
      <c r="L25" s="133"/>
      <c r="N25" s="116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6"/>
      <c r="N26" s="116"/>
    </row>
    <row r="27" spans="2:15" s="20" customFormat="1" ht="16.149999999999999" customHeight="1">
      <c r="B27" s="40">
        <f>+B23-B25</f>
        <v>1937</v>
      </c>
      <c r="C27" s="40">
        <f>+C23-C25</f>
        <v>1630</v>
      </c>
      <c r="D27" s="40">
        <f>+D23-D25</f>
        <v>116</v>
      </c>
      <c r="E27" s="40">
        <f>+E23-E25</f>
        <v>76</v>
      </c>
      <c r="F27" s="54" t="s">
        <v>16</v>
      </c>
      <c r="G27" s="54" t="s">
        <v>17</v>
      </c>
      <c r="H27" s="40"/>
      <c r="I27" s="40"/>
      <c r="J27" s="40"/>
      <c r="K27" s="40"/>
      <c r="L27" s="136"/>
      <c r="N27" s="116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2"/>
      <c r="N28" s="116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6"/>
      <c r="O29" s="20"/>
    </row>
    <row r="30" spans="2:15" ht="15.95" customHeight="1">
      <c r="N30" s="116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29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29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29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29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30"/>
      <c r="N37" s="9"/>
      <c r="O37" s="9"/>
    </row>
    <row r="38" spans="2:15" s="9" customFormat="1" ht="3.75" customHeight="1">
      <c r="B38" s="146" t="str">
        <f>+B10</f>
        <v>Valencia</v>
      </c>
      <c r="C38" s="146" t="str">
        <f t="shared" ref="C38:E38" si="1">+C10</f>
        <v>País Vasco</v>
      </c>
      <c r="D38" s="146" t="str">
        <f t="shared" si="1"/>
        <v>Ceuta</v>
      </c>
      <c r="E38" s="146" t="str">
        <f t="shared" si="1"/>
        <v>Melilla</v>
      </c>
      <c r="F38" s="146" t="s">
        <v>4</v>
      </c>
      <c r="G38" s="143" t="s">
        <v>147</v>
      </c>
      <c r="H38" s="146" t="str">
        <f>+H10</f>
        <v>Valencia</v>
      </c>
      <c r="I38" s="146" t="str">
        <f t="shared" ref="I38:K38" si="2">+I10</f>
        <v>País Vasco</v>
      </c>
      <c r="J38" s="146" t="str">
        <f t="shared" si="2"/>
        <v>Ceuta</v>
      </c>
      <c r="K38" s="146" t="str">
        <f t="shared" si="2"/>
        <v>Melilla</v>
      </c>
      <c r="L38" s="129"/>
      <c r="N38" s="5"/>
      <c r="O38" s="5"/>
    </row>
    <row r="39" spans="2:15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  <c r="L39" s="129"/>
    </row>
    <row r="40" spans="2:15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  <c r="L40" s="131"/>
      <c r="N40" s="12"/>
      <c r="O40" s="12"/>
    </row>
    <row r="41" spans="2:15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  <c r="L41" s="129"/>
    </row>
    <row r="42" spans="2:15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  <c r="L42" s="129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2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1937</v>
      </c>
      <c r="I44" s="42">
        <f>+C27</f>
        <v>1630</v>
      </c>
      <c r="J44" s="42">
        <f>+D27</f>
        <v>116</v>
      </c>
      <c r="K44" s="42">
        <f>+E27</f>
        <v>76</v>
      </c>
      <c r="L44" s="136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4"/>
      <c r="N45" s="9"/>
      <c r="O45" s="9"/>
    </row>
    <row r="46" spans="2:15" s="16" customFormat="1" ht="16.149999999999999" customHeight="1">
      <c r="B46" s="37">
        <v>1936</v>
      </c>
      <c r="C46" s="37">
        <v>1628</v>
      </c>
      <c r="D46" s="37">
        <v>116</v>
      </c>
      <c r="E46" s="37">
        <v>76</v>
      </c>
      <c r="F46" s="67" t="s">
        <v>21</v>
      </c>
      <c r="G46" s="51" t="s">
        <v>22</v>
      </c>
      <c r="H46" s="37"/>
      <c r="I46" s="37"/>
      <c r="J46" s="37"/>
      <c r="K46" s="37"/>
      <c r="L46" s="133"/>
      <c r="N46" s="15"/>
      <c r="O46" s="15"/>
    </row>
    <row r="47" spans="2:15" s="18" customFormat="1" ht="16.149999999999999" customHeight="1">
      <c r="B47" s="38">
        <v>1497</v>
      </c>
      <c r="C47" s="38">
        <v>1256</v>
      </c>
      <c r="D47" s="38">
        <v>94</v>
      </c>
      <c r="E47" s="38">
        <v>59</v>
      </c>
      <c r="F47" s="68" t="s">
        <v>23</v>
      </c>
      <c r="G47" s="69" t="s">
        <v>24</v>
      </c>
      <c r="H47" s="38"/>
      <c r="I47" s="38"/>
      <c r="J47" s="38"/>
      <c r="K47" s="38"/>
      <c r="L47" s="134"/>
      <c r="N47" s="116"/>
      <c r="O47" s="20"/>
    </row>
    <row r="48" spans="2:15" s="18" customFormat="1" ht="16.149999999999999" customHeight="1">
      <c r="B48" s="38">
        <f>SUM(B49:B50)</f>
        <v>439</v>
      </c>
      <c r="C48" s="38">
        <f t="shared" ref="C48:E48" si="3">SUM(C49:C50)</f>
        <v>372</v>
      </c>
      <c r="D48" s="38">
        <f t="shared" si="3"/>
        <v>22</v>
      </c>
      <c r="E48" s="38">
        <f t="shared" si="3"/>
        <v>17</v>
      </c>
      <c r="F48" s="68" t="s">
        <v>25</v>
      </c>
      <c r="G48" s="69" t="s">
        <v>148</v>
      </c>
      <c r="H48" s="38"/>
      <c r="I48" s="38"/>
      <c r="J48" s="38"/>
      <c r="K48" s="38"/>
      <c r="L48" s="134"/>
      <c r="N48" s="117"/>
    </row>
    <row r="49" spans="2:15" s="18" customFormat="1" ht="16.149999999999999" customHeight="1">
      <c r="B49" s="96">
        <v>424</v>
      </c>
      <c r="C49" s="96">
        <v>354</v>
      </c>
      <c r="D49" s="96">
        <v>21</v>
      </c>
      <c r="E49" s="96">
        <v>16</v>
      </c>
      <c r="F49" s="97" t="s">
        <v>26</v>
      </c>
      <c r="G49" s="98" t="s">
        <v>27</v>
      </c>
      <c r="H49" s="47"/>
      <c r="I49" s="47"/>
      <c r="J49" s="47"/>
      <c r="K49" s="47"/>
      <c r="L49" s="134"/>
      <c r="N49" s="116"/>
      <c r="O49" s="16"/>
    </row>
    <row r="50" spans="2:15" s="18" customFormat="1" ht="16.149999999999999" customHeight="1">
      <c r="B50" s="96">
        <v>15</v>
      </c>
      <c r="C50" s="96">
        <v>18</v>
      </c>
      <c r="D50" s="96">
        <v>1</v>
      </c>
      <c r="E50" s="96">
        <v>1</v>
      </c>
      <c r="F50" s="99" t="s">
        <v>28</v>
      </c>
      <c r="G50" s="98" t="s">
        <v>29</v>
      </c>
      <c r="H50" s="47"/>
      <c r="I50" s="47"/>
      <c r="J50" s="47"/>
      <c r="K50" s="47"/>
      <c r="L50" s="134"/>
      <c r="N50" s="116"/>
    </row>
    <row r="51" spans="2:15" s="16" customFormat="1" ht="16.149999999999999" customHeight="1">
      <c r="B51" s="37">
        <v>1</v>
      </c>
      <c r="C51" s="37">
        <v>2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3"/>
      <c r="N51" s="116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3"/>
      <c r="N52" s="116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4"/>
      <c r="N53" s="116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6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2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29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29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30"/>
      <c r="N61" s="9"/>
      <c r="O61" s="9"/>
    </row>
    <row r="62" spans="2:15" s="9" customFormat="1" ht="3.75" customHeight="1">
      <c r="B62" s="146" t="str">
        <f>+B10</f>
        <v>Valencia</v>
      </c>
      <c r="C62" s="146" t="str">
        <f t="shared" ref="C62:E62" si="4">+C10</f>
        <v>País Vasco</v>
      </c>
      <c r="D62" s="146" t="str">
        <f t="shared" si="4"/>
        <v>Ceuta</v>
      </c>
      <c r="E62" s="146" t="str">
        <f t="shared" si="4"/>
        <v>Melilla</v>
      </c>
      <c r="F62" s="146" t="s">
        <v>4</v>
      </c>
      <c r="G62" s="143" t="s">
        <v>147</v>
      </c>
      <c r="H62" s="146" t="str">
        <f>+H10</f>
        <v>Valencia</v>
      </c>
      <c r="I62" s="146" t="str">
        <f t="shared" ref="I62:K62" si="5">+I10</f>
        <v>País Vasco</v>
      </c>
      <c r="J62" s="146" t="str">
        <f t="shared" si="5"/>
        <v>Ceuta</v>
      </c>
      <c r="K62" s="146" t="str">
        <f t="shared" si="5"/>
        <v>Melilla</v>
      </c>
      <c r="L62" s="129"/>
      <c r="N62" s="5"/>
      <c r="O62" s="5"/>
    </row>
    <row r="63" spans="2:15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  <c r="L63" s="129"/>
    </row>
    <row r="64" spans="2:15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  <c r="L64" s="131"/>
      <c r="N64" s="12"/>
      <c r="O64" s="12"/>
    </row>
    <row r="65" spans="2:15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  <c r="L65" s="129"/>
    </row>
    <row r="66" spans="2:15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  <c r="L66" s="129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2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6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4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1914</v>
      </c>
      <c r="I70" s="37">
        <f t="shared" ref="I70:K70" si="7">+I71+I75</f>
        <v>7423</v>
      </c>
      <c r="J70" s="37">
        <f t="shared" si="7"/>
        <v>93</v>
      </c>
      <c r="K70" s="37">
        <f t="shared" si="7"/>
        <v>86</v>
      </c>
      <c r="L70" s="133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43</v>
      </c>
      <c r="I71" s="38">
        <f t="shared" ref="I71:K71" si="8">+I72+I73+I74</f>
        <v>6825</v>
      </c>
      <c r="J71" s="38">
        <f t="shared" si="8"/>
        <v>84</v>
      </c>
      <c r="K71" s="38">
        <f t="shared" si="8"/>
        <v>74</v>
      </c>
      <c r="L71" s="134"/>
      <c r="N71" s="116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5068</v>
      </c>
      <c r="J72" s="38">
        <v>0</v>
      </c>
      <c r="K72" s="38">
        <v>0</v>
      </c>
      <c r="L72" s="134"/>
      <c r="N72" s="116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23</v>
      </c>
      <c r="K73" s="38">
        <v>20</v>
      </c>
      <c r="L73" s="134"/>
      <c r="N73" s="116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43</v>
      </c>
      <c r="I74" s="38">
        <v>1756</v>
      </c>
      <c r="J74" s="38">
        <v>61</v>
      </c>
      <c r="K74" s="38">
        <v>54</v>
      </c>
      <c r="L74" s="134"/>
      <c r="N74" s="116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1871</v>
      </c>
      <c r="I75" s="38">
        <v>598</v>
      </c>
      <c r="J75" s="38">
        <v>9</v>
      </c>
      <c r="K75" s="38">
        <v>12</v>
      </c>
      <c r="L75" s="134"/>
      <c r="N75" s="116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-104</v>
      </c>
      <c r="I76" s="37">
        <f t="shared" ref="I76:K76" si="9">+I77+I78</f>
        <v>-192</v>
      </c>
      <c r="J76" s="37">
        <f t="shared" si="9"/>
        <v>-1</v>
      </c>
      <c r="K76" s="37">
        <f t="shared" si="9"/>
        <v>-4</v>
      </c>
      <c r="L76" s="133"/>
      <c r="N76" s="116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-101</v>
      </c>
      <c r="I77" s="38">
        <v>-183</v>
      </c>
      <c r="J77" s="38">
        <v>-1</v>
      </c>
      <c r="K77" s="38">
        <v>-2</v>
      </c>
      <c r="L77" s="134"/>
      <c r="N77" s="116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</v>
      </c>
      <c r="I78" s="38">
        <v>-9</v>
      </c>
      <c r="J78" s="38">
        <v>0</v>
      </c>
      <c r="K78" s="38">
        <v>-2</v>
      </c>
      <c r="L78" s="134"/>
      <c r="N78" s="116"/>
    </row>
    <row r="79" spans="2:15" s="16" customFormat="1" ht="16.149999999999999" customHeight="1">
      <c r="B79" s="37">
        <f>+B80+B81+B82</f>
        <v>60</v>
      </c>
      <c r="C79" s="37">
        <f t="shared" ref="C79:E79" si="10">+C80+C81+C82</f>
        <v>97</v>
      </c>
      <c r="D79" s="37">
        <f t="shared" si="10"/>
        <v>3</v>
      </c>
      <c r="E79" s="37">
        <f t="shared" si="10"/>
        <v>2</v>
      </c>
      <c r="F79" s="76" t="s">
        <v>48</v>
      </c>
      <c r="G79" s="60" t="s">
        <v>49</v>
      </c>
      <c r="H79" s="37">
        <f>+H80+H81+H82</f>
        <v>49</v>
      </c>
      <c r="I79" s="37">
        <f t="shared" ref="I79:K79" si="11">+I80+I81+I82</f>
        <v>47</v>
      </c>
      <c r="J79" s="37">
        <f t="shared" si="11"/>
        <v>1</v>
      </c>
      <c r="K79" s="37">
        <f t="shared" si="11"/>
        <v>1</v>
      </c>
      <c r="L79" s="133"/>
      <c r="N79" s="116"/>
    </row>
    <row r="80" spans="2:15" s="18" customFormat="1" ht="16.149999999999999" customHeight="1">
      <c r="B80" s="47">
        <v>60</v>
      </c>
      <c r="C80" s="47">
        <v>96</v>
      </c>
      <c r="D80" s="47">
        <v>3</v>
      </c>
      <c r="E80" s="47">
        <v>2</v>
      </c>
      <c r="F80" s="26" t="s">
        <v>50</v>
      </c>
      <c r="G80" s="26" t="s">
        <v>134</v>
      </c>
      <c r="H80" s="47">
        <v>37</v>
      </c>
      <c r="I80" s="47">
        <v>44</v>
      </c>
      <c r="J80" s="47">
        <v>1</v>
      </c>
      <c r="K80" s="47">
        <v>1</v>
      </c>
      <c r="L80" s="134"/>
      <c r="N80" s="116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9</v>
      </c>
      <c r="I81" s="47">
        <v>2</v>
      </c>
      <c r="J81" s="47">
        <v>0</v>
      </c>
      <c r="K81" s="47">
        <v>0</v>
      </c>
      <c r="L81" s="134"/>
      <c r="N81" s="116"/>
    </row>
    <row r="82" spans="2:15" s="18" customFormat="1" ht="16.149999999999999" customHeight="1">
      <c r="B82" s="47">
        <v>0</v>
      </c>
      <c r="C82" s="47">
        <v>1</v>
      </c>
      <c r="D82" s="47">
        <v>0</v>
      </c>
      <c r="E82" s="47">
        <v>0</v>
      </c>
      <c r="F82" s="26" t="s">
        <v>53</v>
      </c>
      <c r="G82" s="26" t="s">
        <v>54</v>
      </c>
      <c r="H82" s="47">
        <v>3</v>
      </c>
      <c r="I82" s="47">
        <v>1</v>
      </c>
      <c r="J82" s="47">
        <v>0</v>
      </c>
      <c r="K82" s="47">
        <v>0</v>
      </c>
      <c r="L82" s="134"/>
      <c r="N82" s="116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4"/>
      <c r="N83" s="116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4"/>
      <c r="N84" s="116"/>
    </row>
    <row r="85" spans="2:15" s="20" customFormat="1" ht="16.149999999999999" customHeight="1">
      <c r="B85" s="40">
        <f>+H68+H70+H76+H79-B79</f>
        <v>1799</v>
      </c>
      <c r="C85" s="40">
        <f>+I68+I70+I76+I79-C79</f>
        <v>7181</v>
      </c>
      <c r="D85" s="40">
        <f>+J68+J70+J76+J79-D79</f>
        <v>90</v>
      </c>
      <c r="E85" s="40">
        <f>+K68+K70+K76+K79-E79</f>
        <v>81</v>
      </c>
      <c r="F85" s="70" t="s">
        <v>55</v>
      </c>
      <c r="G85" s="54" t="s">
        <v>56</v>
      </c>
      <c r="H85" s="40"/>
      <c r="I85" s="40"/>
      <c r="J85" s="40"/>
      <c r="K85" s="40"/>
      <c r="L85" s="136"/>
      <c r="N85" s="116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2"/>
      <c r="N86" s="116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6"/>
      <c r="O87" s="18"/>
    </row>
    <row r="88" spans="2:15" ht="15.95" customHeight="1">
      <c r="N88" s="116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29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29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30"/>
      <c r="N92" s="9"/>
      <c r="O92" s="9"/>
    </row>
    <row r="93" spans="2:15" s="9" customFormat="1" ht="3.75" customHeight="1">
      <c r="B93" s="146" t="str">
        <f>+B10</f>
        <v>Valencia</v>
      </c>
      <c r="C93" s="146" t="str">
        <f t="shared" ref="C93:E93" si="12">+C10</f>
        <v>País Vasco</v>
      </c>
      <c r="D93" s="146" t="str">
        <f t="shared" si="12"/>
        <v>Ceuta</v>
      </c>
      <c r="E93" s="146" t="str">
        <f t="shared" si="12"/>
        <v>Melilla</v>
      </c>
      <c r="F93" s="146" t="s">
        <v>4</v>
      </c>
      <c r="G93" s="143" t="s">
        <v>147</v>
      </c>
      <c r="H93" s="146" t="str">
        <f>+H10</f>
        <v>Valencia</v>
      </c>
      <c r="I93" s="146" t="str">
        <f t="shared" ref="I93:K93" si="13">+I10</f>
        <v>País Vasco</v>
      </c>
      <c r="J93" s="146" t="str">
        <f t="shared" si="13"/>
        <v>Ceuta</v>
      </c>
      <c r="K93" s="146" t="str">
        <f t="shared" si="13"/>
        <v>Melilla</v>
      </c>
      <c r="L93" s="129"/>
      <c r="N93" s="5"/>
      <c r="O93" s="5"/>
    </row>
    <row r="94" spans="2:15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  <c r="L94" s="129"/>
    </row>
    <row r="95" spans="2:15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  <c r="L95" s="131"/>
      <c r="N95" s="12"/>
      <c r="O95" s="12"/>
    </row>
    <row r="96" spans="2:15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  <c r="L96" s="129"/>
    </row>
    <row r="97" spans="2:15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  <c r="L97" s="129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2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2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1799</v>
      </c>
      <c r="I100" s="42">
        <f t="shared" ref="I100:K100" si="14">+C85</f>
        <v>7181</v>
      </c>
      <c r="J100" s="42">
        <f t="shared" si="14"/>
        <v>90</v>
      </c>
      <c r="K100" s="42">
        <f t="shared" si="14"/>
        <v>81</v>
      </c>
      <c r="L100" s="136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4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268</v>
      </c>
      <c r="I102" s="37">
        <f t="shared" ref="I102:K102" si="16">+I103+I104</f>
        <v>5902</v>
      </c>
      <c r="J102" s="37">
        <f t="shared" si="16"/>
        <v>2</v>
      </c>
      <c r="K102" s="37">
        <f t="shared" si="16"/>
        <v>2</v>
      </c>
      <c r="L102" s="133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5633</v>
      </c>
      <c r="J103" s="38">
        <v>0</v>
      </c>
      <c r="K103" s="38">
        <v>0</v>
      </c>
      <c r="L103" s="134"/>
      <c r="N103" s="116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268</v>
      </c>
      <c r="I104" s="38">
        <v>269</v>
      </c>
      <c r="J104" s="38">
        <v>2</v>
      </c>
      <c r="K104" s="38">
        <v>2</v>
      </c>
      <c r="L104" s="134"/>
      <c r="N104" s="116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15</v>
      </c>
      <c r="I105" s="37">
        <f t="shared" ref="I105:K105" si="17">+I106+I107+I108</f>
        <v>18</v>
      </c>
      <c r="J105" s="37">
        <f t="shared" si="17"/>
        <v>1</v>
      </c>
      <c r="K105" s="37">
        <f t="shared" si="17"/>
        <v>1</v>
      </c>
      <c r="L105" s="133"/>
      <c r="N105" s="116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4"/>
      <c r="N106" s="116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15</v>
      </c>
      <c r="I107" s="38">
        <v>18</v>
      </c>
      <c r="J107" s="38">
        <v>1</v>
      </c>
      <c r="K107" s="38">
        <v>1</v>
      </c>
      <c r="L107" s="134"/>
      <c r="N107" s="116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4"/>
      <c r="N108" s="116"/>
      <c r="O108" s="16"/>
    </row>
    <row r="109" spans="2:15" s="16" customFormat="1" ht="15">
      <c r="B109" s="37">
        <v>17</v>
      </c>
      <c r="C109" s="37">
        <v>209</v>
      </c>
      <c r="D109" s="37">
        <v>1</v>
      </c>
      <c r="E109" s="37">
        <v>1</v>
      </c>
      <c r="F109" s="76" t="s">
        <v>67</v>
      </c>
      <c r="G109" s="88" t="s">
        <v>152</v>
      </c>
      <c r="H109" s="37"/>
      <c r="I109" s="37"/>
      <c r="J109" s="37"/>
      <c r="K109" s="37"/>
      <c r="L109" s="133"/>
      <c r="N109" s="116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4"/>
      <c r="N110" s="116"/>
    </row>
    <row r="111" spans="2:15" s="18" customFormat="1" ht="16.149999999999999" customHeight="1">
      <c r="B111" s="38">
        <v>15</v>
      </c>
      <c r="C111" s="38">
        <v>18</v>
      </c>
      <c r="D111" s="38">
        <v>1</v>
      </c>
      <c r="E111" s="38">
        <v>1</v>
      </c>
      <c r="F111" s="68" t="s">
        <v>136</v>
      </c>
      <c r="G111" s="69" t="s">
        <v>119</v>
      </c>
      <c r="H111" s="38"/>
      <c r="I111" s="38"/>
      <c r="J111" s="38"/>
      <c r="K111" s="38"/>
      <c r="L111" s="134"/>
      <c r="N111" s="116"/>
    </row>
    <row r="112" spans="2:15" s="18" customFormat="1" ht="16.149999999999999" customHeight="1">
      <c r="B112" s="38">
        <v>2</v>
      </c>
      <c r="C112" s="38">
        <v>191</v>
      </c>
      <c r="D112" s="38">
        <v>0</v>
      </c>
      <c r="E112" s="38">
        <v>0</v>
      </c>
      <c r="F112" s="68" t="s">
        <v>137</v>
      </c>
      <c r="G112" s="69" t="s">
        <v>154</v>
      </c>
      <c r="H112" s="38"/>
      <c r="I112" s="38"/>
      <c r="J112" s="38"/>
      <c r="K112" s="38"/>
      <c r="L112" s="134"/>
      <c r="N112" s="116"/>
      <c r="O112" s="16"/>
    </row>
    <row r="113" spans="2:15" s="16" customFormat="1" ht="16.149999999999999" customHeight="1">
      <c r="B113" s="37">
        <f>+B114+B115+B116+B117+B118+B119</f>
        <v>554</v>
      </c>
      <c r="C113" s="37">
        <f t="shared" ref="C113:E113" si="18">+C114+C115+C116+C117+C118+C119</f>
        <v>10815</v>
      </c>
      <c r="D113" s="37">
        <f t="shared" si="18"/>
        <v>50</v>
      </c>
      <c r="E113" s="37">
        <f t="shared" si="18"/>
        <v>35</v>
      </c>
      <c r="F113" s="76" t="s">
        <v>69</v>
      </c>
      <c r="G113" s="60" t="s">
        <v>70</v>
      </c>
      <c r="H113" s="37">
        <f>+H114+H115+H116+H117+H118+H119</f>
        <v>2482</v>
      </c>
      <c r="I113" s="37">
        <f t="shared" ref="I113:K113" si="19">+I114+I115+I116+I117+I118+I119</f>
        <v>1524</v>
      </c>
      <c r="J113" s="37">
        <f t="shared" si="19"/>
        <v>149</v>
      </c>
      <c r="K113" s="37">
        <f t="shared" si="19"/>
        <v>133</v>
      </c>
      <c r="L113" s="133"/>
      <c r="N113" s="18"/>
      <c r="O113" s="18"/>
    </row>
    <row r="114" spans="2:15" s="18" customFormat="1" ht="16.149999999999999" customHeight="1">
      <c r="B114" s="38">
        <v>10</v>
      </c>
      <c r="C114" s="38">
        <v>8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4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9</v>
      </c>
      <c r="J115" s="38">
        <v>0</v>
      </c>
      <c r="K115" s="38">
        <v>0</v>
      </c>
      <c r="L115" s="134"/>
    </row>
    <row r="116" spans="2:15" s="18" customFormat="1" ht="16.149999999999999" customHeight="1">
      <c r="B116" s="38">
        <v>395</v>
      </c>
      <c r="C116" s="38">
        <v>10620</v>
      </c>
      <c r="D116" s="38">
        <v>32</v>
      </c>
      <c r="E116" s="38">
        <v>14</v>
      </c>
      <c r="F116" s="68" t="s">
        <v>75</v>
      </c>
      <c r="G116" s="69" t="s">
        <v>155</v>
      </c>
      <c r="H116" s="38">
        <v>2314</v>
      </c>
      <c r="I116" s="38">
        <v>1351</v>
      </c>
      <c r="J116" s="38">
        <v>145</v>
      </c>
      <c r="K116" s="38">
        <v>129</v>
      </c>
      <c r="L116" s="134"/>
      <c r="N116" s="116"/>
      <c r="O116" s="16"/>
    </row>
    <row r="117" spans="2:15" s="18" customFormat="1" ht="16.149999999999999" customHeight="1">
      <c r="B117" s="38">
        <v>1</v>
      </c>
      <c r="C117" s="38">
        <v>7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0</v>
      </c>
      <c r="I117" s="38">
        <v>0</v>
      </c>
      <c r="J117" s="38">
        <v>2</v>
      </c>
      <c r="K117" s="38">
        <v>1</v>
      </c>
      <c r="L117" s="134"/>
      <c r="N117" s="116"/>
    </row>
    <row r="118" spans="2:15" s="18" customFormat="1" ht="16.149999999999999" customHeight="1">
      <c r="B118" s="38">
        <v>148</v>
      </c>
      <c r="C118" s="38">
        <v>180</v>
      </c>
      <c r="D118" s="38">
        <v>18</v>
      </c>
      <c r="E118" s="38">
        <v>21</v>
      </c>
      <c r="F118" s="26" t="s">
        <v>78</v>
      </c>
      <c r="G118" s="26" t="s">
        <v>79</v>
      </c>
      <c r="H118" s="38">
        <v>159</v>
      </c>
      <c r="I118" s="38">
        <v>164</v>
      </c>
      <c r="J118" s="38">
        <v>2</v>
      </c>
      <c r="K118" s="38">
        <v>3</v>
      </c>
      <c r="L118" s="134"/>
      <c r="N118" s="116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7"/>
      <c r="M119" s="18"/>
      <c r="N119" s="116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4"/>
      <c r="N120" s="116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4"/>
      <c r="N121" s="116"/>
    </row>
    <row r="122" spans="2:15" s="20" customFormat="1" ht="16.149999999999999" customHeight="1">
      <c r="B122" s="40">
        <f>+H100+H102+H105+H113-B102-B109-B113</f>
        <v>3993</v>
      </c>
      <c r="C122" s="40">
        <f t="shared" ref="C122:E122" si="20">+I100+I102+I105+I113-C102-C109-C113</f>
        <v>3601</v>
      </c>
      <c r="D122" s="40">
        <f t="shared" si="20"/>
        <v>191</v>
      </c>
      <c r="E122" s="40">
        <f t="shared" si="20"/>
        <v>181</v>
      </c>
      <c r="F122" s="70" t="s">
        <v>80</v>
      </c>
      <c r="G122" s="54" t="s">
        <v>81</v>
      </c>
      <c r="H122" s="40"/>
      <c r="I122" s="40"/>
      <c r="J122" s="40"/>
      <c r="K122" s="40"/>
      <c r="L122" s="136"/>
      <c r="N122" s="116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2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6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29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29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30"/>
      <c r="N129" s="9"/>
      <c r="O129" s="9"/>
    </row>
    <row r="130" spans="2:15" s="9" customFormat="1" ht="3.75" customHeight="1">
      <c r="B130" s="146" t="str">
        <f>+B10</f>
        <v>Valencia</v>
      </c>
      <c r="C130" s="146" t="str">
        <f t="shared" ref="C130:E130" si="21">+C10</f>
        <v>País Vasco</v>
      </c>
      <c r="D130" s="146" t="str">
        <f t="shared" si="21"/>
        <v>Ceuta</v>
      </c>
      <c r="E130" s="146" t="str">
        <f t="shared" si="21"/>
        <v>Melilla</v>
      </c>
      <c r="F130" s="146" t="s">
        <v>4</v>
      </c>
      <c r="G130" s="143" t="s">
        <v>147</v>
      </c>
      <c r="H130" s="146" t="str">
        <f>+H10</f>
        <v>Valencia</v>
      </c>
      <c r="I130" s="146" t="str">
        <f t="shared" ref="I130:K130" si="22">+I10</f>
        <v>País Vasco</v>
      </c>
      <c r="J130" s="146" t="str">
        <f t="shared" si="22"/>
        <v>Ceuta</v>
      </c>
      <c r="K130" s="146" t="str">
        <f t="shared" si="22"/>
        <v>Melilla</v>
      </c>
      <c r="L130" s="129"/>
      <c r="N130" s="5"/>
      <c r="O130" s="5"/>
    </row>
    <row r="131" spans="2:15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  <c r="L131" s="129"/>
    </row>
    <row r="132" spans="2:15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  <c r="L132" s="131"/>
      <c r="N132" s="12"/>
      <c r="O132" s="12"/>
    </row>
    <row r="133" spans="2:15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  <c r="L133" s="129"/>
    </row>
    <row r="134" spans="2:15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  <c r="L134" s="129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2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2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3993</v>
      </c>
      <c r="I137" s="42">
        <f>+C122</f>
        <v>3601</v>
      </c>
      <c r="J137" s="42">
        <f>+D122</f>
        <v>191</v>
      </c>
      <c r="K137" s="42">
        <f>+E122</f>
        <v>181</v>
      </c>
      <c r="L137" s="136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4"/>
      <c r="N138" s="15"/>
      <c r="O138" s="15"/>
    </row>
    <row r="139" spans="2:15" s="16" customFormat="1" ht="16.149999999999999" customHeight="1">
      <c r="B139" s="37">
        <f>+B140+B141</f>
        <v>984</v>
      </c>
      <c r="C139" s="37">
        <f t="shared" ref="C139:E139" si="23">+C140+C141</f>
        <v>1620</v>
      </c>
      <c r="D139" s="37">
        <f t="shared" si="23"/>
        <v>40</v>
      </c>
      <c r="E139" s="37">
        <f t="shared" si="23"/>
        <v>58</v>
      </c>
      <c r="F139" s="76" t="s">
        <v>83</v>
      </c>
      <c r="G139" s="60" t="s">
        <v>84</v>
      </c>
      <c r="H139" s="37"/>
      <c r="I139" s="37"/>
      <c r="J139" s="37"/>
      <c r="K139" s="37"/>
      <c r="L139" s="133"/>
      <c r="N139" s="15"/>
      <c r="O139" s="15"/>
    </row>
    <row r="140" spans="2:15" s="18" customFormat="1" ht="15" customHeight="1">
      <c r="B140" s="38">
        <v>956</v>
      </c>
      <c r="C140" s="38">
        <v>1171</v>
      </c>
      <c r="D140" s="38">
        <v>39</v>
      </c>
      <c r="E140" s="38">
        <v>56</v>
      </c>
      <c r="F140" s="68" t="s">
        <v>85</v>
      </c>
      <c r="G140" s="69" t="s">
        <v>138</v>
      </c>
      <c r="H140" s="38"/>
      <c r="I140" s="38"/>
      <c r="J140" s="38"/>
      <c r="K140" s="38"/>
      <c r="L140" s="134"/>
      <c r="N140" s="116"/>
      <c r="O140" s="20"/>
    </row>
    <row r="141" spans="2:15" s="18" customFormat="1" ht="27.6" customHeight="1">
      <c r="B141" s="38">
        <v>28</v>
      </c>
      <c r="C141" s="38">
        <v>449</v>
      </c>
      <c r="D141" s="38">
        <v>1</v>
      </c>
      <c r="E141" s="38">
        <v>2</v>
      </c>
      <c r="F141" s="80" t="s">
        <v>86</v>
      </c>
      <c r="G141" s="29" t="s">
        <v>139</v>
      </c>
      <c r="H141" s="38"/>
      <c r="I141" s="38"/>
      <c r="J141" s="38"/>
      <c r="K141" s="38"/>
      <c r="L141" s="134"/>
      <c r="N141" s="116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4"/>
      <c r="N142" s="116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4"/>
      <c r="N143" s="116"/>
    </row>
    <row r="144" spans="2:15" s="20" customFormat="1" ht="15.95" customHeight="1">
      <c r="B144" s="40">
        <f>+H137-B139</f>
        <v>3009</v>
      </c>
      <c r="C144" s="40">
        <f t="shared" ref="C144:E144" si="24">+I137-C139</f>
        <v>1981</v>
      </c>
      <c r="D144" s="40">
        <f t="shared" si="24"/>
        <v>151</v>
      </c>
      <c r="E144" s="40">
        <f t="shared" si="24"/>
        <v>123</v>
      </c>
      <c r="F144" s="70" t="s">
        <v>87</v>
      </c>
      <c r="G144" s="54" t="s">
        <v>88</v>
      </c>
      <c r="H144" s="40"/>
      <c r="I144" s="40"/>
      <c r="J144" s="40"/>
      <c r="K144" s="40"/>
      <c r="L144" s="136"/>
      <c r="N144" s="116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2"/>
      <c r="N145" s="116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6"/>
      <c r="O146" s="18"/>
    </row>
    <row r="147" spans="2:15" ht="15.95" customHeight="1">
      <c r="N147" s="116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29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29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29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30"/>
      <c r="N153" s="9"/>
      <c r="O153" s="9"/>
    </row>
    <row r="154" spans="2:15" s="9" customFormat="1" ht="3.75" customHeight="1">
      <c r="B154" s="146" t="str">
        <f>+B10</f>
        <v>Valencia</v>
      </c>
      <c r="C154" s="146" t="str">
        <f t="shared" ref="C154:E154" si="25">+C10</f>
        <v>País Vasco</v>
      </c>
      <c r="D154" s="146" t="str">
        <f t="shared" si="25"/>
        <v>Ceuta</v>
      </c>
      <c r="E154" s="146" t="str">
        <f t="shared" si="25"/>
        <v>Melilla</v>
      </c>
      <c r="F154" s="146" t="s">
        <v>4</v>
      </c>
      <c r="G154" s="143" t="s">
        <v>147</v>
      </c>
      <c r="H154" s="146" t="str">
        <f>+H10</f>
        <v>Valencia</v>
      </c>
      <c r="I154" s="146" t="str">
        <f t="shared" ref="I154:K154" si="26">+I10</f>
        <v>País Vasco</v>
      </c>
      <c r="J154" s="146" t="str">
        <f t="shared" si="26"/>
        <v>Ceuta</v>
      </c>
      <c r="K154" s="146" t="str">
        <f t="shared" si="26"/>
        <v>Melilla</v>
      </c>
      <c r="L154" s="129"/>
      <c r="N154" s="5"/>
      <c r="O154" s="5"/>
    </row>
    <row r="155" spans="2:15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  <c r="L155" s="129"/>
    </row>
    <row r="156" spans="2:15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  <c r="L156" s="131"/>
      <c r="N156" s="12"/>
      <c r="O156" s="12"/>
    </row>
    <row r="157" spans="2:15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  <c r="L157" s="129"/>
    </row>
    <row r="158" spans="2:15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  <c r="L158" s="129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2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2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3993</v>
      </c>
      <c r="I161" s="42">
        <f>+C122</f>
        <v>3601</v>
      </c>
      <c r="J161" s="42">
        <f>+D122</f>
        <v>191</v>
      </c>
      <c r="K161" s="42">
        <f>+E122</f>
        <v>181</v>
      </c>
      <c r="L161" s="136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4"/>
      <c r="N162" s="15"/>
      <c r="O162" s="15"/>
    </row>
    <row r="163" spans="2:15" s="16" customFormat="1" ht="16.149999999999999" customHeight="1">
      <c r="B163" s="37">
        <f>+H16-H17-H18+B141-H20</f>
        <v>3679</v>
      </c>
      <c r="C163" s="37">
        <f>+I16-I17-I18+C141-I20</f>
        <v>3822</v>
      </c>
      <c r="D163" s="37">
        <f>+J16-J17-J18+D141-J20</f>
        <v>186</v>
      </c>
      <c r="E163" s="37">
        <f>+K16-K17-K18+E141-K20</f>
        <v>175</v>
      </c>
      <c r="F163" s="76" t="s">
        <v>91</v>
      </c>
      <c r="G163" s="60" t="s">
        <v>92</v>
      </c>
      <c r="H163" s="37"/>
      <c r="I163" s="37"/>
      <c r="J163" s="37"/>
      <c r="K163" s="37"/>
      <c r="L163" s="133"/>
      <c r="N163" s="15"/>
      <c r="O163" s="15"/>
    </row>
    <row r="164" spans="2:15" s="18" customFormat="1" ht="16.149999999999999" customHeight="1">
      <c r="B164" s="38">
        <f>+B139</f>
        <v>984</v>
      </c>
      <c r="C164" s="38">
        <f t="shared" ref="C164:E164" si="27">+C139</f>
        <v>1620</v>
      </c>
      <c r="D164" s="38">
        <f t="shared" si="27"/>
        <v>40</v>
      </c>
      <c r="E164" s="38">
        <f t="shared" si="27"/>
        <v>58</v>
      </c>
      <c r="F164" s="68" t="s">
        <v>93</v>
      </c>
      <c r="G164" s="69" t="s">
        <v>94</v>
      </c>
      <c r="H164" s="38"/>
      <c r="I164" s="38"/>
      <c r="J164" s="38"/>
      <c r="K164" s="38"/>
      <c r="L164" s="134"/>
      <c r="N164" s="116"/>
      <c r="O164" s="20"/>
    </row>
    <row r="165" spans="2:15" s="18" customFormat="1" ht="16.149999999999999" customHeight="1">
      <c r="B165" s="38">
        <f>+B163-B164</f>
        <v>2695</v>
      </c>
      <c r="C165" s="38">
        <f t="shared" ref="C165:E165" si="28">+C163-C164</f>
        <v>2202</v>
      </c>
      <c r="D165" s="38">
        <f t="shared" si="28"/>
        <v>146</v>
      </c>
      <c r="E165" s="38">
        <f t="shared" si="28"/>
        <v>117</v>
      </c>
      <c r="F165" s="68" t="s">
        <v>95</v>
      </c>
      <c r="G165" s="69" t="s">
        <v>96</v>
      </c>
      <c r="H165" s="38"/>
      <c r="I165" s="38"/>
      <c r="J165" s="38"/>
      <c r="K165" s="38"/>
      <c r="L165" s="134"/>
      <c r="N165" s="116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4"/>
      <c r="N166" s="116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4"/>
      <c r="N167" s="116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4"/>
      <c r="N168" s="116"/>
    </row>
    <row r="169" spans="2:15" s="20" customFormat="1" ht="16.149999999999999" customHeight="1">
      <c r="B169" s="40">
        <f>+H161-B163-B166</f>
        <v>314</v>
      </c>
      <c r="C169" s="40">
        <f>+I161-C163-C166</f>
        <v>-221</v>
      </c>
      <c r="D169" s="40">
        <f>+J161-D163-D166</f>
        <v>5</v>
      </c>
      <c r="E169" s="40">
        <f>+K161-E163-E166</f>
        <v>6</v>
      </c>
      <c r="F169" s="70" t="s">
        <v>97</v>
      </c>
      <c r="G169" s="54" t="s">
        <v>98</v>
      </c>
      <c r="H169" s="40"/>
      <c r="I169" s="40"/>
      <c r="J169" s="40"/>
      <c r="K169" s="40"/>
      <c r="L169" s="136"/>
      <c r="N169" s="119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2"/>
      <c r="N170" s="119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19"/>
      <c r="O171" s="18"/>
    </row>
    <row r="172" spans="2:15" ht="15.95" customHeight="1">
      <c r="N172" s="116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29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29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30"/>
      <c r="N176" s="9"/>
      <c r="O176" s="9"/>
    </row>
    <row r="177" spans="2:15" s="9" customFormat="1" ht="3.75" customHeight="1">
      <c r="B177" s="146" t="str">
        <f>+B10</f>
        <v>Valencia</v>
      </c>
      <c r="C177" s="146" t="str">
        <f t="shared" ref="C177:E177" si="29">+C10</f>
        <v>País Vasco</v>
      </c>
      <c r="D177" s="146" t="str">
        <f t="shared" si="29"/>
        <v>Ceuta</v>
      </c>
      <c r="E177" s="146" t="str">
        <f t="shared" si="29"/>
        <v>Melilla</v>
      </c>
      <c r="F177" s="146" t="s">
        <v>4</v>
      </c>
      <c r="G177" s="143" t="s">
        <v>147</v>
      </c>
      <c r="H177" s="146" t="str">
        <f>+H10</f>
        <v>Valencia</v>
      </c>
      <c r="I177" s="146" t="str">
        <f t="shared" ref="I177:K177" si="30">+I10</f>
        <v>País Vasco</v>
      </c>
      <c r="J177" s="146" t="str">
        <f t="shared" si="30"/>
        <v>Ceuta</v>
      </c>
      <c r="K177" s="146" t="str">
        <f t="shared" si="30"/>
        <v>Melilla</v>
      </c>
      <c r="L177" s="129"/>
      <c r="N177" s="5"/>
      <c r="O177" s="5"/>
    </row>
    <row r="178" spans="2:15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  <c r="L178" s="129"/>
    </row>
    <row r="179" spans="2:15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  <c r="L179" s="131"/>
      <c r="N179" s="12"/>
      <c r="O179" s="12"/>
    </row>
    <row r="180" spans="2:15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  <c r="L180" s="129"/>
    </row>
    <row r="181" spans="2:15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  <c r="L181" s="129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2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2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3009</v>
      </c>
      <c r="I184" s="42">
        <f>+C144</f>
        <v>1981</v>
      </c>
      <c r="J184" s="42">
        <f>+D144</f>
        <v>151</v>
      </c>
      <c r="K184" s="42">
        <f>+E144</f>
        <v>123</v>
      </c>
      <c r="L184" s="136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4"/>
      <c r="N185" s="15"/>
      <c r="O185" s="15"/>
    </row>
    <row r="186" spans="2:15" s="16" customFormat="1" ht="16.149999999999999" customHeight="1">
      <c r="B186" s="37">
        <f>+B187</f>
        <v>2695</v>
      </c>
      <c r="C186" s="37">
        <f t="shared" ref="C186:E186" si="31">+C187</f>
        <v>2202</v>
      </c>
      <c r="D186" s="37">
        <f t="shared" si="31"/>
        <v>146</v>
      </c>
      <c r="E186" s="37">
        <f t="shared" si="31"/>
        <v>117</v>
      </c>
      <c r="F186" s="76" t="s">
        <v>100</v>
      </c>
      <c r="G186" s="60" t="s">
        <v>101</v>
      </c>
      <c r="H186" s="37"/>
      <c r="I186" s="37"/>
      <c r="J186" s="37"/>
      <c r="K186" s="37"/>
      <c r="L186" s="133"/>
      <c r="N186" s="15"/>
      <c r="O186" s="15"/>
    </row>
    <row r="187" spans="2:15" s="18" customFormat="1" ht="16.149999999999999" customHeight="1">
      <c r="B187" s="38">
        <f>+B165</f>
        <v>2695</v>
      </c>
      <c r="C187" s="38">
        <f t="shared" ref="C187:E188" si="32">+C165</f>
        <v>2202</v>
      </c>
      <c r="D187" s="38">
        <f t="shared" si="32"/>
        <v>146</v>
      </c>
      <c r="E187" s="38">
        <f t="shared" si="32"/>
        <v>117</v>
      </c>
      <c r="F187" s="68" t="s">
        <v>102</v>
      </c>
      <c r="G187" s="69" t="s">
        <v>103</v>
      </c>
      <c r="H187" s="38"/>
      <c r="I187" s="38"/>
      <c r="J187" s="38"/>
      <c r="K187" s="38"/>
      <c r="L187" s="134"/>
      <c r="N187" s="116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4"/>
      <c r="N188" s="116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4"/>
      <c r="N189" s="116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4"/>
      <c r="N190" s="116"/>
    </row>
    <row r="191" spans="2:15" s="20" customFormat="1" ht="16.149999999999999" customHeight="1">
      <c r="B191" s="40">
        <f>+H184-B186</f>
        <v>314</v>
      </c>
      <c r="C191" s="40">
        <f>+I184-C186</f>
        <v>-221</v>
      </c>
      <c r="D191" s="40">
        <f>+J184-D186</f>
        <v>5</v>
      </c>
      <c r="E191" s="40">
        <f>+K184-E186</f>
        <v>6</v>
      </c>
      <c r="F191" s="70" t="s">
        <v>97</v>
      </c>
      <c r="G191" s="54" t="s">
        <v>98</v>
      </c>
      <c r="H191" s="40"/>
      <c r="I191" s="40"/>
      <c r="J191" s="40"/>
      <c r="K191" s="40"/>
      <c r="L191" s="136"/>
      <c r="N191" s="116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2"/>
      <c r="N192" s="116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6"/>
      <c r="O193" s="18"/>
    </row>
    <row r="194" spans="2:15" ht="15.95" customHeight="1">
      <c r="N194" s="116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29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29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29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29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30"/>
      <c r="N201" s="9"/>
      <c r="O201" s="9"/>
    </row>
    <row r="202" spans="2:15" s="9" customFormat="1" ht="3.75" customHeight="1">
      <c r="B202" s="146" t="str">
        <f>+B10</f>
        <v>Valencia</v>
      </c>
      <c r="C202" s="146" t="str">
        <f t="shared" ref="C202:E202" si="33">+C10</f>
        <v>País Vasco</v>
      </c>
      <c r="D202" s="146" t="str">
        <f t="shared" si="33"/>
        <v>Ceuta</v>
      </c>
      <c r="E202" s="146" t="str">
        <f t="shared" si="33"/>
        <v>Melilla</v>
      </c>
      <c r="F202" s="146" t="s">
        <v>4</v>
      </c>
      <c r="G202" s="143" t="s">
        <v>147</v>
      </c>
      <c r="H202" s="146" t="str">
        <f>+H10</f>
        <v>Valencia</v>
      </c>
      <c r="I202" s="146" t="str">
        <f t="shared" ref="I202:K202" si="34">+I10</f>
        <v>País Vasco</v>
      </c>
      <c r="J202" s="146" t="str">
        <f t="shared" si="34"/>
        <v>Ceuta</v>
      </c>
      <c r="K202" s="146" t="str">
        <f t="shared" si="34"/>
        <v>Melilla</v>
      </c>
      <c r="L202" s="129"/>
      <c r="N202" s="5"/>
      <c r="O202" s="5"/>
    </row>
    <row r="203" spans="2:15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  <c r="L203" s="129"/>
    </row>
    <row r="204" spans="2:15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  <c r="L204" s="131"/>
      <c r="N204" s="12"/>
      <c r="O204" s="12"/>
    </row>
    <row r="205" spans="2:15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  <c r="L205" s="129"/>
    </row>
    <row r="206" spans="2:15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  <c r="L206" s="129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2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2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314</v>
      </c>
      <c r="I209" s="42">
        <f t="shared" ref="I209:K209" si="35">+C191</f>
        <v>-221</v>
      </c>
      <c r="J209" s="42">
        <f t="shared" si="35"/>
        <v>5</v>
      </c>
      <c r="K209" s="42">
        <f t="shared" si="35"/>
        <v>6</v>
      </c>
      <c r="L209" s="136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4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269</v>
      </c>
      <c r="I211" s="37">
        <f t="shared" ref="I211:K211" si="36">+I212+I213+I214</f>
        <v>492</v>
      </c>
      <c r="J211" s="37">
        <f t="shared" si="36"/>
        <v>11</v>
      </c>
      <c r="K211" s="37">
        <f t="shared" si="36"/>
        <v>6</v>
      </c>
      <c r="L211" s="133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205</v>
      </c>
      <c r="I212" s="38">
        <v>195</v>
      </c>
      <c r="J212" s="38">
        <v>1</v>
      </c>
      <c r="K212" s="38">
        <v>1</v>
      </c>
      <c r="L212" s="134"/>
      <c r="N212" s="116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8</v>
      </c>
      <c r="I213" s="38">
        <v>16</v>
      </c>
      <c r="J213" s="38">
        <v>2</v>
      </c>
      <c r="K213" s="38">
        <v>1</v>
      </c>
      <c r="L213" s="134"/>
      <c r="N213" s="116"/>
    </row>
    <row r="214" spans="2:15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56</v>
      </c>
      <c r="I214" s="38">
        <v>281</v>
      </c>
      <c r="J214" s="38">
        <v>8</v>
      </c>
      <c r="K214" s="38">
        <v>4</v>
      </c>
      <c r="L214" s="134"/>
      <c r="N214" s="116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5"/>
      <c r="N215" s="116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39</v>
      </c>
      <c r="I216" s="39">
        <v>260</v>
      </c>
      <c r="J216" s="39">
        <v>8</v>
      </c>
      <c r="K216" s="39">
        <v>4</v>
      </c>
      <c r="L216" s="135"/>
      <c r="N216" s="116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5"/>
      <c r="N217" s="116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-35</v>
      </c>
      <c r="I218" s="37">
        <f t="shared" ref="I218:K218" si="37">+I219+I220+I221</f>
        <v>-386</v>
      </c>
      <c r="J218" s="37">
        <f t="shared" si="37"/>
        <v>-7</v>
      </c>
      <c r="K218" s="37">
        <f t="shared" si="37"/>
        <v>-4</v>
      </c>
      <c r="L218" s="133"/>
      <c r="N218" s="116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3"/>
      <c r="N219" s="116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-11</v>
      </c>
      <c r="I220" s="38">
        <v>-102</v>
      </c>
      <c r="J220" s="38">
        <v>0</v>
      </c>
      <c r="K220" s="38">
        <v>-1</v>
      </c>
      <c r="L220" s="134"/>
      <c r="N220" s="116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-24</v>
      </c>
      <c r="I221" s="38">
        <v>-284</v>
      </c>
      <c r="J221" s="38">
        <v>-7</v>
      </c>
      <c r="K221" s="38">
        <v>-3</v>
      </c>
      <c r="L221" s="134"/>
      <c r="M221" s="66"/>
      <c r="N221" s="116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5"/>
      <c r="N222" s="116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-11</v>
      </c>
      <c r="I223" s="39">
        <v>-276</v>
      </c>
      <c r="J223" s="39">
        <v>-7</v>
      </c>
      <c r="K223" s="39">
        <v>-3</v>
      </c>
      <c r="L223" s="135"/>
      <c r="N223" s="116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4"/>
      <c r="N224" s="116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4"/>
      <c r="N225" s="116"/>
      <c r="O225" s="19"/>
    </row>
    <row r="226" spans="2:15" s="20" customFormat="1" ht="30.6" customHeight="1">
      <c r="B226" s="40">
        <f>+H209+H211+H218</f>
        <v>548</v>
      </c>
      <c r="C226" s="40">
        <f>+I209+I211+I218</f>
        <v>-115</v>
      </c>
      <c r="D226" s="40">
        <f>+J209+J211+J218</f>
        <v>9</v>
      </c>
      <c r="E226" s="40">
        <f>+K209+K211+K218</f>
        <v>8</v>
      </c>
      <c r="F226" s="82" t="s">
        <v>145</v>
      </c>
      <c r="G226" s="92" t="s">
        <v>115</v>
      </c>
      <c r="H226" s="48"/>
      <c r="I226" s="48"/>
      <c r="J226" s="48"/>
      <c r="K226" s="48"/>
      <c r="L226" s="136"/>
      <c r="N226" s="116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2"/>
      <c r="N227" s="116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6"/>
      <c r="O228" s="18"/>
    </row>
    <row r="229" spans="2:15" ht="15.95" customHeight="1">
      <c r="N229" s="116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29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29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30"/>
      <c r="N233" s="9"/>
      <c r="O233" s="9"/>
    </row>
    <row r="234" spans="2:15" s="9" customFormat="1" ht="3.75" customHeight="1">
      <c r="B234" s="146" t="str">
        <f>+B10</f>
        <v>Valencia</v>
      </c>
      <c r="C234" s="146" t="str">
        <f t="shared" ref="C234:E234" si="38">+C10</f>
        <v>País Vasco</v>
      </c>
      <c r="D234" s="146" t="str">
        <f t="shared" si="38"/>
        <v>Ceuta</v>
      </c>
      <c r="E234" s="146" t="str">
        <f t="shared" si="38"/>
        <v>Melilla</v>
      </c>
      <c r="F234" s="146" t="s">
        <v>4</v>
      </c>
      <c r="G234" s="143" t="s">
        <v>147</v>
      </c>
      <c r="H234" s="146" t="str">
        <f>+H10</f>
        <v>Valencia</v>
      </c>
      <c r="I234" s="146" t="str">
        <f t="shared" ref="I234:K234" si="39">+I10</f>
        <v>País Vasco</v>
      </c>
      <c r="J234" s="146" t="str">
        <f t="shared" si="39"/>
        <v>Ceuta</v>
      </c>
      <c r="K234" s="146" t="str">
        <f t="shared" si="39"/>
        <v>Melilla</v>
      </c>
      <c r="L234" s="129"/>
      <c r="N234" s="5"/>
      <c r="O234" s="5"/>
    </row>
    <row r="235" spans="2:15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  <c r="L235" s="129"/>
    </row>
    <row r="236" spans="2:15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  <c r="L236" s="131"/>
      <c r="N236" s="12"/>
      <c r="O236" s="12"/>
    </row>
    <row r="237" spans="2:15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  <c r="L237" s="129"/>
    </row>
    <row r="238" spans="2:15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  <c r="L238" s="129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2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2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548</v>
      </c>
      <c r="I241" s="42">
        <f>+C226</f>
        <v>-115</v>
      </c>
      <c r="J241" s="42">
        <f>+D226</f>
        <v>9</v>
      </c>
      <c r="K241" s="42">
        <f>+E226</f>
        <v>8</v>
      </c>
      <c r="L241" s="136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4"/>
      <c r="N242" s="15"/>
      <c r="O242" s="15"/>
    </row>
    <row r="243" spans="2:15" s="18" customFormat="1" ht="15">
      <c r="B243" s="37">
        <f>B244+B246</f>
        <v>488</v>
      </c>
      <c r="C243" s="37">
        <f t="shared" ref="C243:E243" si="40">C244+C246</f>
        <v>579</v>
      </c>
      <c r="D243" s="37">
        <f t="shared" si="40"/>
        <v>12</v>
      </c>
      <c r="E243" s="37">
        <f t="shared" si="40"/>
        <v>19</v>
      </c>
      <c r="F243" s="60" t="s">
        <v>167</v>
      </c>
      <c r="G243" s="60" t="s">
        <v>168</v>
      </c>
      <c r="H243" s="38"/>
      <c r="I243" s="38"/>
      <c r="J243" s="38"/>
      <c r="K243" s="38"/>
      <c r="L243" s="134"/>
      <c r="N243" s="15"/>
      <c r="O243" s="15"/>
    </row>
    <row r="244" spans="2:15" s="16" customFormat="1" ht="15">
      <c r="B244" s="41">
        <v>487</v>
      </c>
      <c r="C244" s="41">
        <v>592</v>
      </c>
      <c r="D244" s="41">
        <v>12</v>
      </c>
      <c r="E244" s="41">
        <v>19</v>
      </c>
      <c r="F244" s="120" t="s">
        <v>140</v>
      </c>
      <c r="G244" s="120" t="s">
        <v>141</v>
      </c>
      <c r="H244" s="37"/>
      <c r="I244" s="37"/>
      <c r="J244" s="37"/>
      <c r="K244" s="37"/>
      <c r="L244" s="133"/>
      <c r="O244" s="20"/>
    </row>
    <row r="245" spans="2:15" s="16" customFormat="1" ht="15">
      <c r="B245" s="37">
        <v>-540</v>
      </c>
      <c r="C245" s="37">
        <v>-652</v>
      </c>
      <c r="D245" s="37">
        <v>-10</v>
      </c>
      <c r="E245" s="37">
        <v>-10</v>
      </c>
      <c r="F245" s="60" t="s">
        <v>118</v>
      </c>
      <c r="G245" s="60" t="s">
        <v>15</v>
      </c>
      <c r="H245" s="37"/>
      <c r="I245" s="37"/>
      <c r="J245" s="37"/>
      <c r="K245" s="37"/>
      <c r="L245" s="133"/>
      <c r="O245" s="18"/>
    </row>
    <row r="246" spans="2:15" s="16" customFormat="1" ht="15">
      <c r="B246" s="41">
        <v>1</v>
      </c>
      <c r="C246" s="41">
        <v>-13</v>
      </c>
      <c r="D246" s="41">
        <v>0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  <c r="L246" s="133"/>
      <c r="O246" s="18"/>
    </row>
    <row r="247" spans="2:15" s="16" customFormat="1" ht="15">
      <c r="B247" s="37">
        <v>85</v>
      </c>
      <c r="C247" s="37">
        <v>-1</v>
      </c>
      <c r="D247" s="37">
        <v>0</v>
      </c>
      <c r="E247" s="37">
        <v>0</v>
      </c>
      <c r="F247" s="60" t="s">
        <v>142</v>
      </c>
      <c r="G247" s="95" t="s">
        <v>143</v>
      </c>
      <c r="H247" s="37"/>
      <c r="I247" s="37"/>
      <c r="J247" s="37"/>
      <c r="K247" s="37"/>
      <c r="L247" s="133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4"/>
      <c r="N248" s="16"/>
      <c r="O248" s="16"/>
    </row>
    <row r="249" spans="2:15" s="20" customFormat="1" ht="16.149999999999999" customHeight="1">
      <c r="B249" s="40">
        <f>+H241-B244-B245-B246-B247</f>
        <v>515</v>
      </c>
      <c r="C249" s="40">
        <f t="shared" ref="C249:E249" si="41">+I241-C244-C245-C246-C247</f>
        <v>-41</v>
      </c>
      <c r="D249" s="40">
        <f t="shared" si="41"/>
        <v>7</v>
      </c>
      <c r="E249" s="40">
        <f t="shared" si="41"/>
        <v>-1</v>
      </c>
      <c r="F249" s="85" t="s">
        <v>117</v>
      </c>
      <c r="G249" s="85" t="s">
        <v>146</v>
      </c>
      <c r="H249" s="40"/>
      <c r="I249" s="40"/>
      <c r="J249" s="40"/>
      <c r="K249" s="40"/>
      <c r="L249" s="136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2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18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18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4:B238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169</v>
      </c>
      <c r="C2" s="112"/>
      <c r="D2" s="112"/>
      <c r="E2" s="113"/>
    </row>
    <row r="3" spans="1:8" s="114" customFormat="1" ht="18.75">
      <c r="A3" s="112"/>
      <c r="B3" s="124" t="s">
        <v>195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15" t="s">
        <v>158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49" t="s">
        <v>176</v>
      </c>
      <c r="C10" s="146" t="s">
        <v>4</v>
      </c>
      <c r="D10" s="143" t="s">
        <v>147</v>
      </c>
      <c r="E10" s="146" t="str">
        <f>+B10</f>
        <v>Administración
Regional
S.1312</v>
      </c>
      <c r="G10" s="5"/>
      <c r="H10" s="5"/>
    </row>
    <row r="11" spans="1:8" s="9" customFormat="1" ht="44.1" customHeight="1">
      <c r="B11" s="150"/>
      <c r="C11" s="147"/>
      <c r="D11" s="144"/>
      <c r="E11" s="147"/>
    </row>
    <row r="12" spans="1:8" s="13" customFormat="1" ht="3" customHeight="1">
      <c r="B12" s="150"/>
      <c r="C12" s="147"/>
      <c r="D12" s="144"/>
      <c r="E12" s="147"/>
      <c r="G12" s="12"/>
      <c r="H12" s="12"/>
    </row>
    <row r="13" spans="1:8" s="9" customFormat="1" ht="12.75" customHeight="1">
      <c r="B13" s="150"/>
      <c r="C13" s="147"/>
      <c r="D13" s="144"/>
      <c r="E13" s="147"/>
    </row>
    <row r="14" spans="1:8" s="9" customFormat="1" ht="3" customHeight="1">
      <c r="B14" s="151"/>
      <c r="C14" s="148"/>
      <c r="D14" s="145"/>
      <c r="E14" s="148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110967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4335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4739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101893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2415</v>
      </c>
      <c r="G20" s="116"/>
      <c r="H20" s="18"/>
    </row>
    <row r="21" spans="2:8" s="16" customFormat="1" ht="16.149999999999999" customHeight="1">
      <c r="B21" s="37">
        <v>27584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83383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11775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71608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6" t="str">
        <f>+B10</f>
        <v>Administración
Regional
S.1312</v>
      </c>
      <c r="C38" s="146" t="s">
        <v>4</v>
      </c>
      <c r="D38" s="143" t="s">
        <v>147</v>
      </c>
      <c r="E38" s="146" t="str">
        <f>+E10</f>
        <v>Administración
Regional
S.1312</v>
      </c>
      <c r="G38" s="5"/>
      <c r="H38" s="5"/>
    </row>
    <row r="39" spans="2:8" s="9" customFormat="1" ht="44.1" customHeight="1">
      <c r="B39" s="147"/>
      <c r="C39" s="147"/>
      <c r="D39" s="144"/>
      <c r="E39" s="147"/>
    </row>
    <row r="40" spans="2:8" s="13" customFormat="1" ht="3" customHeight="1">
      <c r="B40" s="147"/>
      <c r="C40" s="147"/>
      <c r="D40" s="144"/>
      <c r="E40" s="147"/>
      <c r="G40" s="12"/>
      <c r="H40" s="12"/>
    </row>
    <row r="41" spans="2:8" s="9" customFormat="1" ht="13.15" customHeight="1">
      <c r="B41" s="147"/>
      <c r="C41" s="147"/>
      <c r="D41" s="144"/>
      <c r="E41" s="147"/>
    </row>
    <row r="42" spans="2:8" s="9" customFormat="1" ht="3" customHeight="1">
      <c r="B42" s="148"/>
      <c r="C42" s="148"/>
      <c r="D42" s="145"/>
      <c r="E42" s="148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71608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71332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55989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15343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11243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4100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276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6" t="str">
        <f>+B10</f>
        <v>Administración
Regional
S.1312</v>
      </c>
      <c r="C62" s="146" t="s">
        <v>4</v>
      </c>
      <c r="D62" s="143" t="s">
        <v>147</v>
      </c>
      <c r="E62" s="146" t="str">
        <f>+E10</f>
        <v>Administración
Regional
S.1312</v>
      </c>
      <c r="G62" s="5"/>
      <c r="H62" s="5"/>
    </row>
    <row r="63" spans="2:8" s="9" customFormat="1" ht="44.1" customHeight="1">
      <c r="B63" s="147"/>
      <c r="C63" s="147"/>
      <c r="D63" s="144"/>
      <c r="E63" s="147"/>
    </row>
    <row r="64" spans="2:8" s="13" customFormat="1" ht="3" customHeight="1">
      <c r="B64" s="147"/>
      <c r="C64" s="147"/>
      <c r="D64" s="144"/>
      <c r="E64" s="147"/>
      <c r="G64" s="12"/>
      <c r="H64" s="12"/>
    </row>
    <row r="65" spans="2:8" s="9" customFormat="1" ht="13.15" customHeight="1">
      <c r="B65" s="147"/>
      <c r="C65" s="147"/>
      <c r="D65" s="144"/>
      <c r="E65" s="147"/>
    </row>
    <row r="66" spans="2:8" s="9" customFormat="1" ht="3" customHeight="1">
      <c r="B66" s="148"/>
      <c r="C66" s="148"/>
      <c r="D66" s="145"/>
      <c r="E66" s="148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12885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12267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1824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25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10418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618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-2551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-1668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-883</v>
      </c>
      <c r="G78" s="116"/>
    </row>
    <row r="79" spans="2:8" s="16" customFormat="1" ht="16.149999999999999" customHeight="1">
      <c r="B79" s="37">
        <f>+B80+B81+B82</f>
        <v>4508</v>
      </c>
      <c r="C79" s="76" t="s">
        <v>48</v>
      </c>
      <c r="D79" s="60" t="s">
        <v>49</v>
      </c>
      <c r="E79" s="37">
        <f>+E80+E81+E82</f>
        <v>543</v>
      </c>
      <c r="G79" s="116"/>
    </row>
    <row r="80" spans="2:8" s="18" customFormat="1" ht="16.149999999999999" customHeight="1">
      <c r="B80" s="47">
        <v>4508</v>
      </c>
      <c r="C80" s="26" t="s">
        <v>50</v>
      </c>
      <c r="D80" s="26" t="s">
        <v>134</v>
      </c>
      <c r="E80" s="47">
        <v>397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143</v>
      </c>
      <c r="G81" s="116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3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6369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6" t="str">
        <f>+B10</f>
        <v>Administración
Regional
S.1312</v>
      </c>
      <c r="C93" s="146" t="s">
        <v>4</v>
      </c>
      <c r="D93" s="143" t="s">
        <v>147</v>
      </c>
      <c r="E93" s="146" t="str">
        <f>+E10</f>
        <v>Administración
Regional
S.1312</v>
      </c>
      <c r="G93" s="5"/>
      <c r="H93" s="5"/>
    </row>
    <row r="94" spans="2:8" s="9" customFormat="1" ht="44.1" customHeight="1">
      <c r="B94" s="147"/>
      <c r="C94" s="147"/>
      <c r="D94" s="144"/>
      <c r="E94" s="147"/>
    </row>
    <row r="95" spans="2:8" s="13" customFormat="1" ht="3" customHeight="1">
      <c r="B95" s="147"/>
      <c r="C95" s="147"/>
      <c r="D95" s="144"/>
      <c r="E95" s="147"/>
      <c r="G95" s="12"/>
      <c r="H95" s="12"/>
    </row>
    <row r="96" spans="2:8" s="9" customFormat="1" ht="13.15" customHeight="1">
      <c r="B96" s="147"/>
      <c r="C96" s="147"/>
      <c r="D96" s="144"/>
      <c r="E96" s="147"/>
    </row>
    <row r="97" spans="2:8" s="9" customFormat="1" ht="3" customHeight="1">
      <c r="B97" s="148"/>
      <c r="C97" s="148"/>
      <c r="D97" s="145"/>
      <c r="E97" s="148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6369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-17</v>
      </c>
      <c r="C102" s="76" t="s">
        <v>58</v>
      </c>
      <c r="D102" s="60" t="s">
        <v>59</v>
      </c>
      <c r="E102" s="37">
        <f>+E103+E104</f>
        <v>35842</v>
      </c>
      <c r="G102" s="15"/>
      <c r="H102" s="15"/>
    </row>
    <row r="103" spans="2:8" s="18" customFormat="1" ht="16.149999999999999" customHeight="1">
      <c r="B103" s="38">
        <v>-17</v>
      </c>
      <c r="C103" s="68" t="s">
        <v>60</v>
      </c>
      <c r="D103" s="69" t="s">
        <v>61</v>
      </c>
      <c r="E103" s="38">
        <v>34814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1028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337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337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3717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281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3436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17775</v>
      </c>
      <c r="C113" s="76" t="s">
        <v>69</v>
      </c>
      <c r="D113" s="60" t="s">
        <v>70</v>
      </c>
      <c r="E113" s="37">
        <f>+E114+E115+E116+E117+E118+E119</f>
        <v>83404</v>
      </c>
      <c r="G113" s="18"/>
      <c r="H113" s="18"/>
    </row>
    <row r="114" spans="2:8" s="18" customFormat="1" ht="16.149999999999999" customHeight="1">
      <c r="B114" s="38">
        <v>63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36</v>
      </c>
    </row>
    <row r="116" spans="2:8" s="18" customFormat="1" ht="16.149999999999999" customHeight="1">
      <c r="B116" s="38">
        <v>15785</v>
      </c>
      <c r="C116" s="68" t="s">
        <v>75</v>
      </c>
      <c r="D116" s="69" t="s">
        <v>155</v>
      </c>
      <c r="E116" s="38">
        <v>81714</v>
      </c>
      <c r="G116" s="116"/>
      <c r="H116" s="16"/>
    </row>
    <row r="117" spans="2:8" s="18" customFormat="1" ht="16.149999999999999" customHeight="1">
      <c r="B117" s="38">
        <v>1</v>
      </c>
      <c r="C117" s="68" t="s">
        <v>76</v>
      </c>
      <c r="D117" s="69" t="s">
        <v>77</v>
      </c>
      <c r="E117" s="38">
        <v>383</v>
      </c>
      <c r="G117" s="116"/>
    </row>
    <row r="118" spans="2:8" s="18" customFormat="1" ht="16.149999999999999" customHeight="1">
      <c r="B118" s="38">
        <v>1926</v>
      </c>
      <c r="C118" s="26" t="s">
        <v>78</v>
      </c>
      <c r="D118" s="26" t="s">
        <v>79</v>
      </c>
      <c r="E118" s="38">
        <v>1271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104477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6" t="str">
        <f>+B10</f>
        <v>Administración
Regional
S.1312</v>
      </c>
      <c r="C130" s="146" t="s">
        <v>4</v>
      </c>
      <c r="D130" s="143" t="s">
        <v>147</v>
      </c>
      <c r="E130" s="146" t="str">
        <f>+E10</f>
        <v>Administración
Regional
S.1312</v>
      </c>
      <c r="G130" s="5"/>
      <c r="H130" s="5"/>
    </row>
    <row r="131" spans="2:8" s="9" customFormat="1" ht="44.1" customHeight="1">
      <c r="B131" s="147"/>
      <c r="C131" s="147"/>
      <c r="D131" s="144"/>
      <c r="E131" s="147"/>
    </row>
    <row r="132" spans="2:8" s="13" customFormat="1" ht="3" customHeight="1">
      <c r="B132" s="147"/>
      <c r="C132" s="147"/>
      <c r="D132" s="144"/>
      <c r="E132" s="147"/>
      <c r="G132" s="12"/>
      <c r="H132" s="12"/>
    </row>
    <row r="133" spans="2:8" s="9" customFormat="1" ht="13.15" customHeight="1">
      <c r="B133" s="147"/>
      <c r="C133" s="147"/>
      <c r="D133" s="144"/>
      <c r="E133" s="147"/>
    </row>
    <row r="134" spans="2:8" s="9" customFormat="1" ht="3" customHeight="1">
      <c r="B134" s="148"/>
      <c r="C134" s="148"/>
      <c r="D134" s="145"/>
      <c r="E134" s="148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104477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101110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75257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25853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3367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6" t="str">
        <f>+B10</f>
        <v>Administración
Regional
S.1312</v>
      </c>
      <c r="C154" s="146" t="s">
        <v>4</v>
      </c>
      <c r="D154" s="143" t="s">
        <v>147</v>
      </c>
      <c r="E154" s="146" t="str">
        <f>+E10</f>
        <v>Administración
Regional
S.1312</v>
      </c>
      <c r="G154" s="5"/>
      <c r="H154" s="5"/>
    </row>
    <row r="155" spans="2:8" s="9" customFormat="1" ht="44.1" customHeight="1">
      <c r="B155" s="147"/>
      <c r="C155" s="147"/>
      <c r="D155" s="144"/>
      <c r="E155" s="147"/>
    </row>
    <row r="156" spans="2:8" s="13" customFormat="1" ht="3" customHeight="1">
      <c r="B156" s="147"/>
      <c r="C156" s="147"/>
      <c r="D156" s="144"/>
      <c r="E156" s="147"/>
      <c r="G156" s="12"/>
      <c r="H156" s="12"/>
    </row>
    <row r="157" spans="2:8" s="9" customFormat="1" ht="13.15" customHeight="1">
      <c r="B157" s="147"/>
      <c r="C157" s="147"/>
      <c r="D157" s="144"/>
      <c r="E157" s="147"/>
    </row>
    <row r="158" spans="2:8" s="9" customFormat="1" ht="3" customHeight="1">
      <c r="B158" s="148"/>
      <c r="C158" s="148"/>
      <c r="D158" s="145"/>
      <c r="E158" s="148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104477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125331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101110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24221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-20854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6" t="str">
        <f>+B10</f>
        <v>Administración
Regional
S.1312</v>
      </c>
      <c r="C177" s="146" t="s">
        <v>4</v>
      </c>
      <c r="D177" s="143" t="s">
        <v>147</v>
      </c>
      <c r="E177" s="146" t="str">
        <f>+E10</f>
        <v>Administración
Regional
S.1312</v>
      </c>
      <c r="G177" s="5"/>
      <c r="H177" s="5"/>
    </row>
    <row r="178" spans="2:8" s="9" customFormat="1" ht="44.1" customHeight="1">
      <c r="B178" s="147"/>
      <c r="C178" s="147"/>
      <c r="D178" s="144"/>
      <c r="E178" s="147"/>
    </row>
    <row r="179" spans="2:8" s="13" customFormat="1" ht="3" customHeight="1">
      <c r="B179" s="147"/>
      <c r="C179" s="147"/>
      <c r="D179" s="144"/>
      <c r="E179" s="147"/>
      <c r="G179" s="12"/>
      <c r="H179" s="12"/>
    </row>
    <row r="180" spans="2:8" s="9" customFormat="1" ht="13.15" customHeight="1">
      <c r="B180" s="147"/>
      <c r="C180" s="147"/>
      <c r="D180" s="144"/>
      <c r="E180" s="147"/>
    </row>
    <row r="181" spans="2:8" s="9" customFormat="1" ht="3" customHeight="1">
      <c r="B181" s="148"/>
      <c r="C181" s="148"/>
      <c r="D181" s="145"/>
      <c r="E181" s="148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3367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24221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24221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-20854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6" t="str">
        <f>+B10</f>
        <v>Administración
Regional
S.1312</v>
      </c>
      <c r="C202" s="146" t="s">
        <v>4</v>
      </c>
      <c r="D202" s="143" t="s">
        <v>147</v>
      </c>
      <c r="E202" s="146" t="str">
        <f>+E10</f>
        <v>Administración
Regional
S.1312</v>
      </c>
      <c r="G202" s="5"/>
      <c r="H202" s="5"/>
    </row>
    <row r="203" spans="2:8" s="9" customFormat="1" ht="44.1" customHeight="1">
      <c r="B203" s="147"/>
      <c r="C203" s="147"/>
      <c r="D203" s="144"/>
      <c r="E203" s="147"/>
    </row>
    <row r="204" spans="2:8" s="13" customFormat="1" ht="3" customHeight="1">
      <c r="B204" s="147"/>
      <c r="C204" s="147"/>
      <c r="D204" s="144"/>
      <c r="E204" s="147"/>
      <c r="G204" s="12"/>
      <c r="H204" s="12"/>
    </row>
    <row r="205" spans="2:8" s="9" customFormat="1" ht="13.15" customHeight="1">
      <c r="B205" s="147"/>
      <c r="C205" s="147"/>
      <c r="D205" s="144"/>
      <c r="E205" s="147"/>
    </row>
    <row r="206" spans="2:8" s="9" customFormat="1" ht="3" customHeight="1">
      <c r="B206" s="148"/>
      <c r="C206" s="148"/>
      <c r="D206" s="145"/>
      <c r="E206" s="148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-20854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7742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2453</v>
      </c>
      <c r="G212" s="116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3238</v>
      </c>
      <c r="G213" s="116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2051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2053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-328</v>
      </c>
      <c r="G217" s="116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-4564</v>
      </c>
      <c r="G218" s="116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-2462</v>
      </c>
      <c r="G220" s="116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-2102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-1368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-17676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6" t="str">
        <f>+B10</f>
        <v>Administración
Regional
S.1312</v>
      </c>
      <c r="C234" s="146" t="s">
        <v>4</v>
      </c>
      <c r="D234" s="143" t="s">
        <v>147</v>
      </c>
      <c r="E234" s="146" t="str">
        <f>+E10</f>
        <v>Administración
Regional
S.1312</v>
      </c>
      <c r="G234" s="5"/>
      <c r="H234" s="5"/>
    </row>
    <row r="235" spans="2:8" s="9" customFormat="1" ht="44.1" customHeight="1">
      <c r="B235" s="147"/>
      <c r="C235" s="147"/>
      <c r="D235" s="144"/>
      <c r="E235" s="147"/>
    </row>
    <row r="236" spans="2:8" s="13" customFormat="1" ht="3" customHeight="1">
      <c r="B236" s="147"/>
      <c r="C236" s="147"/>
      <c r="D236" s="144"/>
      <c r="E236" s="147"/>
      <c r="G236" s="12"/>
      <c r="H236" s="12"/>
    </row>
    <row r="237" spans="2:8" s="9" customFormat="1" ht="13.15" customHeight="1">
      <c r="B237" s="147"/>
      <c r="C237" s="147"/>
      <c r="D237" s="144"/>
      <c r="E237" s="147"/>
    </row>
    <row r="238" spans="2:8" s="9" customFormat="1" ht="3" customHeight="1">
      <c r="B238" s="148"/>
      <c r="C238" s="148"/>
      <c r="D238" s="145"/>
      <c r="E238" s="148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-17676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 t="shared" ref="B243" si="0">B244+B246</f>
        <v>12717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12729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-11775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-12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83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-18701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196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170</v>
      </c>
      <c r="C10" s="149" t="s">
        <v>171</v>
      </c>
      <c r="D10" s="149" t="s">
        <v>172</v>
      </c>
      <c r="E10" s="149" t="s">
        <v>173</v>
      </c>
      <c r="F10" s="146" t="s">
        <v>4</v>
      </c>
      <c r="G10" s="143" t="s">
        <v>147</v>
      </c>
      <c r="H10" s="146" t="str">
        <f>+B10</f>
        <v>Andalucía</v>
      </c>
      <c r="I10" s="146" t="str">
        <f>+C10</f>
        <v>Aragón</v>
      </c>
      <c r="J10" s="146" t="str">
        <f>+D10</f>
        <v>Asturias</v>
      </c>
      <c r="K10" s="146" t="str">
        <f>+E10</f>
        <v>Baleares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Asturias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18516</v>
      </c>
      <c r="I16" s="37">
        <f>+C46+C51+C52+C21+C25</f>
        <v>3510</v>
      </c>
      <c r="J16" s="37">
        <f t="shared" ref="J16:K16" si="0">+D46+D51+D52+D21+D25</f>
        <v>2975</v>
      </c>
      <c r="K16" s="37">
        <f t="shared" si="0"/>
        <v>2431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478</v>
      </c>
      <c r="I17" s="38">
        <v>73</v>
      </c>
      <c r="J17" s="38">
        <v>78</v>
      </c>
      <c r="K17" s="38">
        <v>175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737</v>
      </c>
      <c r="I18" s="38">
        <v>146</v>
      </c>
      <c r="J18" s="38">
        <v>79</v>
      </c>
      <c r="K18" s="38">
        <v>72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17301</v>
      </c>
      <c r="I19" s="38">
        <f>+I16-I17-I18</f>
        <v>3291</v>
      </c>
      <c r="J19" s="38">
        <f>+J16-J17-J18</f>
        <v>2818</v>
      </c>
      <c r="K19" s="38">
        <f>+K16-K17-K18</f>
        <v>2184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262</v>
      </c>
      <c r="I20" s="46">
        <v>82</v>
      </c>
      <c r="J20" s="46">
        <v>79</v>
      </c>
      <c r="K20" s="46">
        <v>18</v>
      </c>
    </row>
    <row r="21" spans="2:11" s="16" customFormat="1" ht="16.149999999999999" customHeight="1">
      <c r="B21" s="37">
        <v>4043</v>
      </c>
      <c r="C21" s="37">
        <v>862</v>
      </c>
      <c r="D21" s="37">
        <v>793</v>
      </c>
      <c r="E21" s="37">
        <v>631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14473</v>
      </c>
      <c r="C23" s="40">
        <f>+I16-C21</f>
        <v>2648</v>
      </c>
      <c r="D23" s="40">
        <f>+J16-D21</f>
        <v>2182</v>
      </c>
      <c r="E23" s="40">
        <f>+K16-E21</f>
        <v>1800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1906</v>
      </c>
      <c r="C25" s="37">
        <v>296</v>
      </c>
      <c r="D25" s="37">
        <v>358</v>
      </c>
      <c r="E25" s="37">
        <v>216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12567</v>
      </c>
      <c r="C27" s="40">
        <f>+C23-C25</f>
        <v>2352</v>
      </c>
      <c r="D27" s="40">
        <f>+D23-D25</f>
        <v>1824</v>
      </c>
      <c r="E27" s="40">
        <f>+E23-E25</f>
        <v>1584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Andalucía</v>
      </c>
      <c r="C38" s="146" t="str">
        <f>+C10</f>
        <v>Aragón</v>
      </c>
      <c r="D38" s="146" t="str">
        <f>+D10</f>
        <v>Asturias</v>
      </c>
      <c r="E38" s="146" t="str">
        <f>+E10</f>
        <v>Baleares</v>
      </c>
      <c r="F38" s="146" t="s">
        <v>4</v>
      </c>
      <c r="G38" s="143" t="s">
        <v>147</v>
      </c>
      <c r="H38" s="146" t="str">
        <f>+H10</f>
        <v>Andalucía</v>
      </c>
      <c r="I38" s="146" t="str">
        <f>+I10</f>
        <v>Aragón</v>
      </c>
      <c r="J38" s="146" t="str">
        <f>+J10</f>
        <v>Asturias</v>
      </c>
      <c r="K38" s="146" t="str">
        <f>+K10</f>
        <v>Baleares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12567</v>
      </c>
      <c r="I44" s="42">
        <f>+C27</f>
        <v>2352</v>
      </c>
      <c r="J44" s="42">
        <f t="shared" ref="J44:K44" si="1">+D27</f>
        <v>1824</v>
      </c>
      <c r="K44" s="42">
        <f t="shared" si="1"/>
        <v>1584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12507</v>
      </c>
      <c r="C46" s="37">
        <v>2341</v>
      </c>
      <c r="D46" s="37">
        <v>1812</v>
      </c>
      <c r="E46" s="37">
        <v>1579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9832</v>
      </c>
      <c r="C47" s="38">
        <v>1826</v>
      </c>
      <c r="D47" s="38">
        <v>1429</v>
      </c>
      <c r="E47" s="38">
        <v>1245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2675</v>
      </c>
      <c r="C48" s="38">
        <f t="shared" ref="C48:E48" si="2">SUM(C49:C50)</f>
        <v>515</v>
      </c>
      <c r="D48" s="38">
        <f t="shared" si="2"/>
        <v>383</v>
      </c>
      <c r="E48" s="38">
        <f t="shared" si="2"/>
        <v>334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1827</v>
      </c>
      <c r="C49" s="96">
        <v>386</v>
      </c>
      <c r="D49" s="96">
        <v>293</v>
      </c>
      <c r="E49" s="96">
        <v>242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848</v>
      </c>
      <c r="C50" s="96">
        <v>129</v>
      </c>
      <c r="D50" s="96">
        <v>90</v>
      </c>
      <c r="E50" s="96">
        <v>92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60</v>
      </c>
      <c r="C51" s="37">
        <v>11</v>
      </c>
      <c r="D51" s="37">
        <v>12</v>
      </c>
      <c r="E51" s="37">
        <v>5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Andalucía</v>
      </c>
      <c r="C62" s="146" t="str">
        <f>+C10</f>
        <v>Aragón</v>
      </c>
      <c r="D62" s="146" t="str">
        <f>+D10</f>
        <v>Asturias</v>
      </c>
      <c r="E62" s="146" t="str">
        <f>+E10</f>
        <v>Baleares</v>
      </c>
      <c r="F62" s="146" t="s">
        <v>4</v>
      </c>
      <c r="G62" s="143" t="s">
        <v>147</v>
      </c>
      <c r="H62" s="146" t="str">
        <f>+H10</f>
        <v>Andalucía</v>
      </c>
      <c r="I62" s="146" t="str">
        <f>+I10</f>
        <v>Aragón</v>
      </c>
      <c r="J62" s="146" t="str">
        <f>+J10</f>
        <v>Asturias</v>
      </c>
      <c r="K62" s="146" t="str">
        <f>+K10</f>
        <v>Baleares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1840</v>
      </c>
      <c r="I70" s="37">
        <f>+I71+I75</f>
        <v>268</v>
      </c>
      <c r="J70" s="37">
        <f>+J71+J75</f>
        <v>231</v>
      </c>
      <c r="K70" s="37">
        <f>+K71+K75</f>
        <v>541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1782</v>
      </c>
      <c r="I71" s="38">
        <f>+I72+I73+I74</f>
        <v>203</v>
      </c>
      <c r="J71" s="38">
        <f>+J72+J73+J74</f>
        <v>156</v>
      </c>
      <c r="K71" s="38">
        <f>+K72+K73+K74</f>
        <v>539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1782</v>
      </c>
      <c r="I74" s="38">
        <v>203</v>
      </c>
      <c r="J74" s="38">
        <v>156</v>
      </c>
      <c r="K74" s="38">
        <v>539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58</v>
      </c>
      <c r="I75" s="38">
        <v>65</v>
      </c>
      <c r="J75" s="38">
        <v>75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-90</v>
      </c>
      <c r="I76" s="37">
        <f>+I77+I78</f>
        <v>-88</v>
      </c>
      <c r="J76" s="37">
        <f>+J77+J78</f>
        <v>-25</v>
      </c>
      <c r="K76" s="37">
        <f>+K77+K78</f>
        <v>-15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-53</v>
      </c>
      <c r="I77" s="38">
        <v>-24</v>
      </c>
      <c r="J77" s="38">
        <v>-6</v>
      </c>
      <c r="K77" s="38">
        <v>-8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-37</v>
      </c>
      <c r="I78" s="38">
        <v>-64</v>
      </c>
      <c r="J78" s="38">
        <v>-19</v>
      </c>
      <c r="K78" s="38">
        <v>-7</v>
      </c>
    </row>
    <row r="79" spans="2:11" s="16" customFormat="1" ht="16.149999999999999" customHeight="1">
      <c r="B79" s="37">
        <f>+B80+B81+B82</f>
        <v>408</v>
      </c>
      <c r="C79" s="37">
        <f t="shared" ref="C79:E79" si="3">+C80+C81+C82</f>
        <v>193</v>
      </c>
      <c r="D79" s="37">
        <f t="shared" si="3"/>
        <v>58</v>
      </c>
      <c r="E79" s="37">
        <f t="shared" si="3"/>
        <v>123</v>
      </c>
      <c r="F79" s="76" t="s">
        <v>48</v>
      </c>
      <c r="G79" s="60" t="s">
        <v>49</v>
      </c>
      <c r="H79" s="37">
        <f>H80+H81+H82</f>
        <v>86</v>
      </c>
      <c r="I79" s="37">
        <f>I80+I81+I82</f>
        <v>13</v>
      </c>
      <c r="J79" s="37">
        <f>J80+J81+J82</f>
        <v>7</v>
      </c>
      <c r="K79" s="37">
        <f>K80+K81+K82</f>
        <v>1</v>
      </c>
    </row>
    <row r="80" spans="2:11" s="18" customFormat="1" ht="16.149999999999999" customHeight="1">
      <c r="B80" s="38">
        <v>408</v>
      </c>
      <c r="C80" s="38">
        <v>193</v>
      </c>
      <c r="D80" s="38">
        <v>58</v>
      </c>
      <c r="E80" s="38">
        <v>123</v>
      </c>
      <c r="F80" s="26" t="s">
        <v>50</v>
      </c>
      <c r="G80" s="26" t="s">
        <v>134</v>
      </c>
      <c r="H80" s="47">
        <v>57</v>
      </c>
      <c r="I80" s="47">
        <v>12</v>
      </c>
      <c r="J80" s="47">
        <v>5</v>
      </c>
      <c r="K80" s="47">
        <v>1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29</v>
      </c>
      <c r="I81" s="47">
        <v>1</v>
      </c>
      <c r="J81" s="47">
        <v>2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1428</v>
      </c>
      <c r="C85" s="40">
        <f>+I68+I70+I76+I79-C79</f>
        <v>0</v>
      </c>
      <c r="D85" s="40">
        <f>+J68+J70+J76+J79-D79</f>
        <v>155</v>
      </c>
      <c r="E85" s="40">
        <f>+K68+K70+K76+K79-E79</f>
        <v>404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Andalucía</v>
      </c>
      <c r="C93" s="146" t="str">
        <f>+C10</f>
        <v>Aragón</v>
      </c>
      <c r="D93" s="146" t="str">
        <f>+D10</f>
        <v>Asturias</v>
      </c>
      <c r="E93" s="146" t="str">
        <f>+E10</f>
        <v>Baleares</v>
      </c>
      <c r="F93" s="146" t="s">
        <v>4</v>
      </c>
      <c r="G93" s="143" t="s">
        <v>147</v>
      </c>
      <c r="H93" s="146" t="str">
        <f>+H10</f>
        <v>Andalucía</v>
      </c>
      <c r="I93" s="146" t="str">
        <f>+I10</f>
        <v>Aragón</v>
      </c>
      <c r="J93" s="146" t="str">
        <f>+J10</f>
        <v>Asturias</v>
      </c>
      <c r="K93" s="146" t="str">
        <f>+K10</f>
        <v>Baleares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1428</v>
      </c>
      <c r="I100" s="42">
        <f t="shared" ref="I100:K100" si="4">+C85</f>
        <v>0</v>
      </c>
      <c r="J100" s="42">
        <f t="shared" si="4"/>
        <v>155</v>
      </c>
      <c r="K100" s="42">
        <f t="shared" si="4"/>
        <v>404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4254</v>
      </c>
      <c r="I102" s="37">
        <f>+I103+I104</f>
        <v>1141</v>
      </c>
      <c r="J102" s="37">
        <f>+J103+J104</f>
        <v>916</v>
      </c>
      <c r="K102" s="37">
        <f>+K103+K104</f>
        <v>909</v>
      </c>
    </row>
    <row r="103" spans="2:11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4164</v>
      </c>
      <c r="I103" s="38">
        <v>1111</v>
      </c>
      <c r="J103" s="38">
        <v>898</v>
      </c>
      <c r="K103" s="38">
        <v>860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90</v>
      </c>
      <c r="I104" s="38">
        <v>30</v>
      </c>
      <c r="J104" s="38">
        <v>18</v>
      </c>
      <c r="K104" s="38">
        <v>49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76</v>
      </c>
      <c r="I105" s="37">
        <f t="shared" ref="I105:K105" si="6">+I106+I107+I108</f>
        <v>17</v>
      </c>
      <c r="J105" s="37">
        <f t="shared" si="6"/>
        <v>3</v>
      </c>
      <c r="K105" s="37">
        <f t="shared" si="6"/>
        <v>13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76</v>
      </c>
      <c r="I107" s="38">
        <v>17</v>
      </c>
      <c r="J107" s="38">
        <v>3</v>
      </c>
      <c r="K107" s="38">
        <v>13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587</v>
      </c>
      <c r="C109" s="37">
        <v>104</v>
      </c>
      <c r="D109" s="37">
        <v>144</v>
      </c>
      <c r="E109" s="37">
        <v>27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76</v>
      </c>
      <c r="C111" s="38">
        <v>17</v>
      </c>
      <c r="D111" s="38">
        <v>3</v>
      </c>
      <c r="E111" s="38">
        <v>13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511</v>
      </c>
      <c r="C112" s="38">
        <v>87</v>
      </c>
      <c r="D112" s="38">
        <v>141</v>
      </c>
      <c r="E112" s="38">
        <v>14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2018</v>
      </c>
      <c r="C113" s="37">
        <f t="shared" ref="C113:E113" si="7">+C114+C115+C116+C117+C118+C119</f>
        <v>305</v>
      </c>
      <c r="D113" s="37">
        <f t="shared" si="7"/>
        <v>206</v>
      </c>
      <c r="E113" s="37">
        <f t="shared" si="7"/>
        <v>1396</v>
      </c>
      <c r="F113" s="76" t="s">
        <v>69</v>
      </c>
      <c r="G113" s="60" t="s">
        <v>70</v>
      </c>
      <c r="H113" s="37">
        <f>+H114+H115+H116+H117+H118+H119</f>
        <v>14359</v>
      </c>
      <c r="I113" s="37">
        <f>+I114+I115+I116+I117+I118+I119</f>
        <v>2276</v>
      </c>
      <c r="J113" s="37">
        <f>+J114+J115+J116+J117+J118+J119</f>
        <v>2075</v>
      </c>
      <c r="K113" s="37">
        <f>+K114+K115+K116+K117+K118+K119</f>
        <v>2494</v>
      </c>
    </row>
    <row r="114" spans="2:11" s="18" customFormat="1" ht="16.149999999999999" customHeight="1">
      <c r="B114" s="38">
        <v>12</v>
      </c>
      <c r="C114" s="38">
        <v>2</v>
      </c>
      <c r="D114" s="38">
        <v>2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7</v>
      </c>
      <c r="I115" s="38">
        <v>1</v>
      </c>
      <c r="J115" s="38">
        <v>1</v>
      </c>
      <c r="K115" s="38">
        <v>0</v>
      </c>
    </row>
    <row r="116" spans="2:11" s="18" customFormat="1" ht="16.149999999999999" customHeight="1">
      <c r="B116" s="38">
        <v>1623</v>
      </c>
      <c r="C116" s="38">
        <v>257</v>
      </c>
      <c r="D116" s="38">
        <v>155</v>
      </c>
      <c r="E116" s="38">
        <v>1339</v>
      </c>
      <c r="F116" s="68" t="s">
        <v>75</v>
      </c>
      <c r="G116" s="69" t="s">
        <v>155</v>
      </c>
      <c r="H116" s="38">
        <v>14059</v>
      </c>
      <c r="I116" s="38">
        <v>2220</v>
      </c>
      <c r="J116" s="38">
        <v>2018</v>
      </c>
      <c r="K116" s="38">
        <v>2459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136</v>
      </c>
      <c r="I117" s="38">
        <v>8</v>
      </c>
      <c r="J117" s="38">
        <v>12</v>
      </c>
      <c r="K117" s="38">
        <v>1</v>
      </c>
    </row>
    <row r="118" spans="2:11" s="18" customFormat="1" ht="16.149999999999999" customHeight="1">
      <c r="B118" s="38">
        <v>383</v>
      </c>
      <c r="C118" s="38">
        <v>46</v>
      </c>
      <c r="D118" s="38">
        <v>49</v>
      </c>
      <c r="E118" s="38">
        <v>56</v>
      </c>
      <c r="F118" s="26" t="s">
        <v>78</v>
      </c>
      <c r="G118" s="26" t="s">
        <v>79</v>
      </c>
      <c r="H118" s="38">
        <v>157</v>
      </c>
      <c r="I118" s="38">
        <v>47</v>
      </c>
      <c r="J118" s="38">
        <v>44</v>
      </c>
      <c r="K118" s="38">
        <v>34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17512</v>
      </c>
      <c r="C122" s="40">
        <f>+I100+I102+I105+I113-C102-C109-C113</f>
        <v>3025</v>
      </c>
      <c r="D122" s="40">
        <f>+J100+J102+J105+J113-D102-D109-D113</f>
        <v>2799</v>
      </c>
      <c r="E122" s="40">
        <f>+K100+K102+K105+K113-E102-E109-E113</f>
        <v>2397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Andalucía</v>
      </c>
      <c r="C130" s="146" t="str">
        <f>+C10</f>
        <v>Aragón</v>
      </c>
      <c r="D130" s="146" t="str">
        <f>+D10</f>
        <v>Asturias</v>
      </c>
      <c r="E130" s="146" t="str">
        <f>+E10</f>
        <v>Baleares</v>
      </c>
      <c r="F130" s="146" t="s">
        <v>4</v>
      </c>
      <c r="G130" s="143" t="s">
        <v>147</v>
      </c>
      <c r="H130" s="146" t="str">
        <f>+H10</f>
        <v>Andalucía</v>
      </c>
      <c r="I130" s="146" t="str">
        <f>+I10</f>
        <v>Aragón</v>
      </c>
      <c r="J130" s="146" t="str">
        <f>+J10</f>
        <v>Asturias</v>
      </c>
      <c r="K130" s="146" t="str">
        <f>+K10</f>
        <v>Baleares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17512</v>
      </c>
      <c r="I137" s="42">
        <f>+C122</f>
        <v>3025</v>
      </c>
      <c r="J137" s="42">
        <f>+D122</f>
        <v>2799</v>
      </c>
      <c r="K137" s="42">
        <f>+E122</f>
        <v>2397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16784</v>
      </c>
      <c r="C139" s="37">
        <f t="shared" ref="C139:E139" si="8">+C140+C141</f>
        <v>3120</v>
      </c>
      <c r="D139" s="37">
        <f t="shared" si="8"/>
        <v>2551</v>
      </c>
      <c r="E139" s="37">
        <f t="shared" si="8"/>
        <v>2251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13083</v>
      </c>
      <c r="C140" s="38">
        <v>2503</v>
      </c>
      <c r="D140" s="38">
        <v>2033</v>
      </c>
      <c r="E140" s="38">
        <v>1718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3701</v>
      </c>
      <c r="C141" s="38">
        <v>617</v>
      </c>
      <c r="D141" s="38">
        <v>518</v>
      </c>
      <c r="E141" s="38">
        <v>533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728</v>
      </c>
      <c r="C144" s="40">
        <f>+I137-C139</f>
        <v>-95</v>
      </c>
      <c r="D144" s="40">
        <f>+J137-D139</f>
        <v>248</v>
      </c>
      <c r="E144" s="40">
        <f>+K137-E139</f>
        <v>146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Andalucía</v>
      </c>
      <c r="C154" s="146" t="str">
        <f>+C10</f>
        <v>Aragón</v>
      </c>
      <c r="D154" s="146" t="str">
        <f>+D10</f>
        <v>Asturias</v>
      </c>
      <c r="E154" s="146" t="str">
        <f>+E10</f>
        <v>Baleares</v>
      </c>
      <c r="F154" s="146" t="s">
        <v>4</v>
      </c>
      <c r="G154" s="143" t="s">
        <v>147</v>
      </c>
      <c r="H154" s="146" t="str">
        <f>+H10</f>
        <v>Andalucía</v>
      </c>
      <c r="I154" s="146" t="str">
        <f>+I10</f>
        <v>Aragón</v>
      </c>
      <c r="J154" s="146" t="str">
        <f>+J10</f>
        <v>Asturias</v>
      </c>
      <c r="K154" s="146" t="str">
        <f>+K10</f>
        <v>Baleares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17512</v>
      </c>
      <c r="I161" s="42">
        <f>+C122</f>
        <v>3025</v>
      </c>
      <c r="J161" s="42">
        <f>+D122</f>
        <v>2799</v>
      </c>
      <c r="K161" s="42">
        <f>+E122</f>
        <v>2397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20740</v>
      </c>
      <c r="C163" s="37">
        <f>+I16-I17-I18+C141-I20</f>
        <v>3826</v>
      </c>
      <c r="D163" s="37">
        <f>+J16-J17-J18+D141-J20</f>
        <v>3257</v>
      </c>
      <c r="E163" s="37">
        <f>+K16-K17-K18+E141-K20</f>
        <v>2699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16784</v>
      </c>
      <c r="C164" s="38">
        <f t="shared" ref="C164:E164" si="9">+C139</f>
        <v>3120</v>
      </c>
      <c r="D164" s="38">
        <f t="shared" si="9"/>
        <v>2551</v>
      </c>
      <c r="E164" s="38">
        <f t="shared" si="9"/>
        <v>2251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3956</v>
      </c>
      <c r="C165" s="38">
        <f t="shared" ref="C165:E165" si="10">+C163-C164</f>
        <v>706</v>
      </c>
      <c r="D165" s="38">
        <f t="shared" si="10"/>
        <v>706</v>
      </c>
      <c r="E165" s="38">
        <f t="shared" si="10"/>
        <v>448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-3228</v>
      </c>
      <c r="C169" s="40">
        <f>+I161-C163-C166</f>
        <v>-801</v>
      </c>
      <c r="D169" s="40">
        <f>+J161-D163-D166</f>
        <v>-458</v>
      </c>
      <c r="E169" s="40">
        <f>+K161-E163-E166</f>
        <v>-302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Andalucía</v>
      </c>
      <c r="C177" s="146" t="str">
        <f>+C10</f>
        <v>Aragón</v>
      </c>
      <c r="D177" s="146" t="str">
        <f>+D10</f>
        <v>Asturias</v>
      </c>
      <c r="E177" s="146" t="str">
        <f>+E10</f>
        <v>Baleares</v>
      </c>
      <c r="F177" s="146" t="s">
        <v>4</v>
      </c>
      <c r="G177" s="143" t="s">
        <v>147</v>
      </c>
      <c r="H177" s="146" t="str">
        <f>+H10</f>
        <v>Andalucía</v>
      </c>
      <c r="I177" s="146" t="str">
        <f>+I10</f>
        <v>Aragón</v>
      </c>
      <c r="J177" s="146" t="str">
        <f>+J10</f>
        <v>Asturias</v>
      </c>
      <c r="K177" s="146" t="str">
        <f>+K10</f>
        <v>Baleares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728</v>
      </c>
      <c r="I184" s="42">
        <f>+C144</f>
        <v>-95</v>
      </c>
      <c r="J184" s="42">
        <f>+D144</f>
        <v>248</v>
      </c>
      <c r="K184" s="42">
        <f>+E144</f>
        <v>146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3956</v>
      </c>
      <c r="C186" s="37">
        <f>+C187</f>
        <v>706</v>
      </c>
      <c r="D186" s="37">
        <f>+D187</f>
        <v>706</v>
      </c>
      <c r="E186" s="37">
        <f>+E187</f>
        <v>448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3956</v>
      </c>
      <c r="C187" s="38">
        <f t="shared" ref="B187:C188" si="11">+C165</f>
        <v>706</v>
      </c>
      <c r="D187" s="38">
        <f>+D165</f>
        <v>706</v>
      </c>
      <c r="E187" s="38">
        <f>+E165</f>
        <v>448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-3228</v>
      </c>
      <c r="C191" s="40">
        <f>+I184-C186</f>
        <v>-801</v>
      </c>
      <c r="D191" s="40">
        <f>+J184-D186</f>
        <v>-458</v>
      </c>
      <c r="E191" s="40">
        <f>+K184-E186</f>
        <v>-302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Andalucía</v>
      </c>
      <c r="C202" s="146" t="str">
        <f>+C10</f>
        <v>Aragón</v>
      </c>
      <c r="D202" s="146" t="str">
        <f>+D10</f>
        <v>Asturias</v>
      </c>
      <c r="E202" s="146" t="str">
        <f>+E10</f>
        <v>Baleares</v>
      </c>
      <c r="F202" s="146" t="s">
        <v>4</v>
      </c>
      <c r="G202" s="143" t="s">
        <v>147</v>
      </c>
      <c r="H202" s="146" t="str">
        <f>+H10</f>
        <v>Andalucía</v>
      </c>
      <c r="I202" s="146" t="str">
        <f>+I10</f>
        <v>Aragón</v>
      </c>
      <c r="J202" s="146" t="str">
        <f>+J10</f>
        <v>Asturias</v>
      </c>
      <c r="K202" s="146" t="str">
        <f>+K10</f>
        <v>Baleares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-3228</v>
      </c>
      <c r="I209" s="42">
        <f t="shared" ref="I209:K209" si="13">+C191</f>
        <v>-801</v>
      </c>
      <c r="J209" s="42">
        <f t="shared" si="13"/>
        <v>-458</v>
      </c>
      <c r="K209" s="42">
        <f t="shared" si="13"/>
        <v>-302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2123</v>
      </c>
      <c r="I211" s="37">
        <f t="shared" ref="I211:K211" si="14">+I212+I213+I214</f>
        <v>279</v>
      </c>
      <c r="J211" s="37">
        <f t="shared" si="14"/>
        <v>225</v>
      </c>
      <c r="K211" s="37">
        <f t="shared" si="14"/>
        <v>108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399</v>
      </c>
      <c r="I212" s="38">
        <v>115</v>
      </c>
      <c r="J212" s="38">
        <v>118</v>
      </c>
      <c r="K212" s="38">
        <v>88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1355</v>
      </c>
      <c r="I213" s="38">
        <v>88</v>
      </c>
      <c r="J213" s="38">
        <v>59</v>
      </c>
      <c r="K213" s="38">
        <v>16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369</v>
      </c>
      <c r="I214" s="38">
        <v>76</v>
      </c>
      <c r="J214" s="38">
        <v>48</v>
      </c>
      <c r="K214" s="38">
        <v>4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330</v>
      </c>
      <c r="I216" s="39">
        <v>68</v>
      </c>
      <c r="J216" s="39">
        <v>48</v>
      </c>
      <c r="K216" s="39">
        <v>20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-78</v>
      </c>
      <c r="I217" s="39">
        <v>-6</v>
      </c>
      <c r="J217" s="39">
        <v>-2</v>
      </c>
      <c r="K217" s="39">
        <v>-18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-745</v>
      </c>
      <c r="I218" s="37">
        <f t="shared" ref="I218:K218" si="15">+I219+I220+I221</f>
        <v>-181</v>
      </c>
      <c r="J218" s="37">
        <f t="shared" si="15"/>
        <v>-129</v>
      </c>
      <c r="K218" s="37">
        <f t="shared" si="15"/>
        <v>-198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-433</v>
      </c>
      <c r="I220" s="38">
        <v>-89</v>
      </c>
      <c r="J220" s="38">
        <v>-78</v>
      </c>
      <c r="K220" s="38">
        <v>-35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-312</v>
      </c>
      <c r="I221" s="38">
        <v>-92</v>
      </c>
      <c r="J221" s="38">
        <v>-51</v>
      </c>
      <c r="K221" s="38">
        <v>-163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-274</v>
      </c>
      <c r="I223" s="39">
        <v>-67</v>
      </c>
      <c r="J223" s="39">
        <v>-29</v>
      </c>
      <c r="K223" s="39">
        <v>-163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-1850</v>
      </c>
      <c r="C226" s="40">
        <f>+I209+I211+I218</f>
        <v>-703</v>
      </c>
      <c r="D226" s="40">
        <f>+J209+J211+J218</f>
        <v>-362</v>
      </c>
      <c r="E226" s="40">
        <f>+K209+K211+K218</f>
        <v>-392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Andalucía</v>
      </c>
      <c r="C234" s="146" t="str">
        <f>+C10</f>
        <v>Aragón</v>
      </c>
      <c r="D234" s="146" t="str">
        <f>+D10</f>
        <v>Asturias</v>
      </c>
      <c r="E234" s="146" t="str">
        <f>+E10</f>
        <v>Baleares</v>
      </c>
      <c r="F234" s="146" t="s">
        <v>4</v>
      </c>
      <c r="G234" s="143" t="s">
        <v>147</v>
      </c>
      <c r="H234" s="146" t="str">
        <f>+H10</f>
        <v>Andalucía</v>
      </c>
      <c r="I234" s="146" t="str">
        <f>+I10</f>
        <v>Aragón</v>
      </c>
      <c r="J234" s="146" t="str">
        <f>+J10</f>
        <v>Asturias</v>
      </c>
      <c r="K234" s="146" t="str">
        <f>+K10</f>
        <v>Baleares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-1850</v>
      </c>
      <c r="I241" s="42">
        <f>+C226</f>
        <v>-703</v>
      </c>
      <c r="J241" s="42">
        <f>+D226</f>
        <v>-362</v>
      </c>
      <c r="K241" s="42">
        <f>+E226</f>
        <v>-392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1786</v>
      </c>
      <c r="C243" s="37">
        <f t="shared" ref="C243:E243" si="16">C244+C246</f>
        <v>309</v>
      </c>
      <c r="D243" s="37">
        <f t="shared" si="16"/>
        <v>310</v>
      </c>
      <c r="E243" s="37">
        <f t="shared" si="16"/>
        <v>308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1788</v>
      </c>
      <c r="C244" s="41">
        <v>308</v>
      </c>
      <c r="D244" s="41">
        <v>319</v>
      </c>
      <c r="E244" s="41">
        <v>310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-1906</v>
      </c>
      <c r="C245" s="37">
        <v>-296</v>
      </c>
      <c r="D245" s="37">
        <v>-358</v>
      </c>
      <c r="E245" s="37">
        <v>-216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-2</v>
      </c>
      <c r="C246" s="41">
        <v>1</v>
      </c>
      <c r="D246" s="41">
        <v>-9</v>
      </c>
      <c r="E246" s="41">
        <v>-2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3</v>
      </c>
      <c r="C247" s="37">
        <v>-25</v>
      </c>
      <c r="D247" s="37">
        <v>12</v>
      </c>
      <c r="E247" s="37">
        <v>13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-1733</v>
      </c>
      <c r="C249" s="40">
        <f>+I241-C244-C245-C246-C247</f>
        <v>-691</v>
      </c>
      <c r="D249" s="40">
        <f>+J241-D244-D245-D246-D247</f>
        <v>-326</v>
      </c>
      <c r="E249" s="40">
        <f>+K241-E244-E245-E246-E247</f>
        <v>-497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197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177</v>
      </c>
      <c r="C10" s="149" t="s">
        <v>178</v>
      </c>
      <c r="D10" s="149" t="s">
        <v>179</v>
      </c>
      <c r="E10" s="149" t="s">
        <v>180</v>
      </c>
      <c r="F10" s="146" t="s">
        <v>4</v>
      </c>
      <c r="G10" s="143" t="s">
        <v>147</v>
      </c>
      <c r="H10" s="146" t="str">
        <f>+B10</f>
        <v>Canarias</v>
      </c>
      <c r="I10" s="146" t="str">
        <f>+C10</f>
        <v>Cantabria</v>
      </c>
      <c r="J10" s="146" t="str">
        <f>+D10</f>
        <v>Castilla-La Mancha</v>
      </c>
      <c r="K10" s="146" t="str">
        <f>+E10</f>
        <v>Castilla y León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Castilla-La Mancha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4668</v>
      </c>
      <c r="I16" s="37">
        <f>+C46+C51+C52+C21+C25</f>
        <v>1719</v>
      </c>
      <c r="J16" s="37">
        <f t="shared" ref="J16:K16" si="0">+D46+D51+D52+D21+D25</f>
        <v>4825</v>
      </c>
      <c r="K16" s="37">
        <f t="shared" si="0"/>
        <v>6439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104</v>
      </c>
      <c r="I17" s="38">
        <v>103</v>
      </c>
      <c r="J17" s="38">
        <v>80</v>
      </c>
      <c r="K17" s="38">
        <v>95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140</v>
      </c>
      <c r="I18" s="38">
        <v>68</v>
      </c>
      <c r="J18" s="38">
        <v>88</v>
      </c>
      <c r="K18" s="38">
        <v>242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4424</v>
      </c>
      <c r="I19" s="38">
        <f>+I16-I17-I18</f>
        <v>1548</v>
      </c>
      <c r="J19" s="38">
        <f>+J16-J17-J18</f>
        <v>4657</v>
      </c>
      <c r="K19" s="38">
        <f>+K16-K17-K18</f>
        <v>6102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45</v>
      </c>
      <c r="I20" s="46">
        <v>19</v>
      </c>
      <c r="J20" s="46">
        <v>84</v>
      </c>
      <c r="K20" s="46">
        <v>177</v>
      </c>
    </row>
    <row r="21" spans="2:11" s="16" customFormat="1" ht="16.149999999999999" customHeight="1">
      <c r="B21" s="37">
        <v>1049</v>
      </c>
      <c r="C21" s="37">
        <v>462</v>
      </c>
      <c r="D21" s="37">
        <v>1073</v>
      </c>
      <c r="E21" s="37">
        <v>1433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3619</v>
      </c>
      <c r="C23" s="40">
        <f>+I16-C21</f>
        <v>1257</v>
      </c>
      <c r="D23" s="40">
        <f>+J16-D21</f>
        <v>3752</v>
      </c>
      <c r="E23" s="40">
        <f>+K16-E21</f>
        <v>5006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454</v>
      </c>
      <c r="C25" s="37">
        <v>222</v>
      </c>
      <c r="D25" s="37">
        <v>443</v>
      </c>
      <c r="E25" s="37">
        <v>765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3165</v>
      </c>
      <c r="C27" s="40">
        <f>+C23-C25</f>
        <v>1035</v>
      </c>
      <c r="D27" s="40">
        <f>+D23-D25</f>
        <v>3309</v>
      </c>
      <c r="E27" s="40">
        <f>+E23-E25</f>
        <v>4241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Canarias</v>
      </c>
      <c r="C38" s="146" t="str">
        <f>+C10</f>
        <v>Cantabria</v>
      </c>
      <c r="D38" s="146" t="str">
        <f>+D10</f>
        <v>Castilla-La Mancha</v>
      </c>
      <c r="E38" s="146" t="str">
        <f>+E10</f>
        <v>Castilla y León</v>
      </c>
      <c r="F38" s="146" t="s">
        <v>4</v>
      </c>
      <c r="G38" s="143" t="s">
        <v>147</v>
      </c>
      <c r="H38" s="146" t="str">
        <f>+H10</f>
        <v>Canarias</v>
      </c>
      <c r="I38" s="146" t="str">
        <f>+I10</f>
        <v>Cantabria</v>
      </c>
      <c r="J38" s="146" t="str">
        <f>+J10</f>
        <v>Castilla-La Mancha</v>
      </c>
      <c r="K38" s="146" t="str">
        <f>+K10</f>
        <v>Castilla y León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3165</v>
      </c>
      <c r="I44" s="42">
        <f>+C27</f>
        <v>1035</v>
      </c>
      <c r="J44" s="42">
        <f t="shared" ref="J44:K44" si="1">+D27</f>
        <v>3309</v>
      </c>
      <c r="K44" s="42">
        <f t="shared" si="1"/>
        <v>4241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3158</v>
      </c>
      <c r="C46" s="37">
        <v>1030</v>
      </c>
      <c r="D46" s="37">
        <v>3295</v>
      </c>
      <c r="E46" s="37">
        <v>4228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2465</v>
      </c>
      <c r="C47" s="38">
        <v>802</v>
      </c>
      <c r="D47" s="38">
        <v>2583</v>
      </c>
      <c r="E47" s="38">
        <v>3375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693</v>
      </c>
      <c r="C48" s="38">
        <f t="shared" ref="C48:E48" si="2">SUM(C49:C50)</f>
        <v>228</v>
      </c>
      <c r="D48" s="38">
        <f t="shared" si="2"/>
        <v>712</v>
      </c>
      <c r="E48" s="38">
        <f t="shared" si="2"/>
        <v>853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518</v>
      </c>
      <c r="C49" s="96">
        <v>174</v>
      </c>
      <c r="D49" s="96">
        <v>524</v>
      </c>
      <c r="E49" s="96">
        <v>641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175</v>
      </c>
      <c r="C50" s="96">
        <v>54</v>
      </c>
      <c r="D50" s="96">
        <v>188</v>
      </c>
      <c r="E50" s="96">
        <v>212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7</v>
      </c>
      <c r="C51" s="37">
        <v>5</v>
      </c>
      <c r="D51" s="37">
        <v>14</v>
      </c>
      <c r="E51" s="37">
        <v>13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Canarias</v>
      </c>
      <c r="C62" s="146" t="str">
        <f>+C10</f>
        <v>Cantabria</v>
      </c>
      <c r="D62" s="146" t="str">
        <f>+D10</f>
        <v>Castilla-La Mancha</v>
      </c>
      <c r="E62" s="146" t="str">
        <f>+E10</f>
        <v>Castilla y León</v>
      </c>
      <c r="F62" s="146" t="s">
        <v>4</v>
      </c>
      <c r="G62" s="143" t="s">
        <v>147</v>
      </c>
      <c r="H62" s="146" t="str">
        <f>+H10</f>
        <v>Canarias</v>
      </c>
      <c r="I62" s="146" t="str">
        <f>+I10</f>
        <v>Cantabria</v>
      </c>
      <c r="J62" s="146" t="str">
        <f>+J10</f>
        <v>Castilla-La Mancha</v>
      </c>
      <c r="K62" s="146" t="str">
        <f>+K10</f>
        <v>Castilla y León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1435</v>
      </c>
      <c r="I70" s="37">
        <f>+I71+I75</f>
        <v>109</v>
      </c>
      <c r="J70" s="37">
        <f>+J71+J75</f>
        <v>391</v>
      </c>
      <c r="K70" s="37">
        <f>+K71+K75</f>
        <v>457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1434</v>
      </c>
      <c r="I71" s="38">
        <f>+I72+I73+I74</f>
        <v>107</v>
      </c>
      <c r="J71" s="38">
        <f>+J72+J73+J74</f>
        <v>375</v>
      </c>
      <c r="K71" s="38">
        <f>+K72+K73+K74</f>
        <v>382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634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24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776</v>
      </c>
      <c r="I74" s="38">
        <v>107</v>
      </c>
      <c r="J74" s="38">
        <v>375</v>
      </c>
      <c r="K74" s="38">
        <v>382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</v>
      </c>
      <c r="I75" s="38">
        <v>2</v>
      </c>
      <c r="J75" s="38">
        <v>16</v>
      </c>
      <c r="K75" s="38">
        <v>75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-40</v>
      </c>
      <c r="I76" s="37">
        <f>+I77+I78</f>
        <v>-32</v>
      </c>
      <c r="J76" s="37">
        <f>+J77+J78</f>
        <v>-158</v>
      </c>
      <c r="K76" s="37">
        <f>+K77+K78</f>
        <v>-70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-16</v>
      </c>
      <c r="I77" s="38">
        <v>-8</v>
      </c>
      <c r="J77" s="38">
        <v>-112</v>
      </c>
      <c r="K77" s="38">
        <v>-12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-24</v>
      </c>
      <c r="I78" s="38">
        <v>-24</v>
      </c>
      <c r="J78" s="38">
        <v>-46</v>
      </c>
      <c r="K78" s="38">
        <v>-58</v>
      </c>
    </row>
    <row r="79" spans="2:11" s="16" customFormat="1" ht="16.149999999999999" customHeight="1">
      <c r="B79" s="37">
        <f>+B80+B81+B82</f>
        <v>96</v>
      </c>
      <c r="C79" s="37">
        <f t="shared" ref="C79:E79" si="3">+C80+C81+C82</f>
        <v>35</v>
      </c>
      <c r="D79" s="37">
        <f t="shared" si="3"/>
        <v>177</v>
      </c>
      <c r="E79" s="37">
        <f t="shared" si="3"/>
        <v>264</v>
      </c>
      <c r="F79" s="76" t="s">
        <v>48</v>
      </c>
      <c r="G79" s="60" t="s">
        <v>49</v>
      </c>
      <c r="H79" s="37">
        <f>H80+H81+H82</f>
        <v>19</v>
      </c>
      <c r="I79" s="37">
        <f>I80+I81+I82</f>
        <v>8</v>
      </c>
      <c r="J79" s="37">
        <f>J80+J81+J82</f>
        <v>7</v>
      </c>
      <c r="K79" s="37">
        <f>K80+K81+K82</f>
        <v>51</v>
      </c>
    </row>
    <row r="80" spans="2:11" s="18" customFormat="1" ht="16.149999999999999" customHeight="1">
      <c r="B80" s="38">
        <v>96</v>
      </c>
      <c r="C80" s="38">
        <v>35</v>
      </c>
      <c r="D80" s="38">
        <v>177</v>
      </c>
      <c r="E80" s="38">
        <v>264</v>
      </c>
      <c r="F80" s="26" t="s">
        <v>50</v>
      </c>
      <c r="G80" s="26" t="s">
        <v>134</v>
      </c>
      <c r="H80" s="47">
        <v>18</v>
      </c>
      <c r="I80" s="47">
        <v>8</v>
      </c>
      <c r="J80" s="47">
        <v>6</v>
      </c>
      <c r="K80" s="47">
        <v>48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</v>
      </c>
      <c r="I81" s="47">
        <v>0</v>
      </c>
      <c r="J81" s="47">
        <v>1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3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1318</v>
      </c>
      <c r="C85" s="40">
        <f>+I68+I70+I76+I79-C79</f>
        <v>50</v>
      </c>
      <c r="D85" s="40">
        <f>+J68+J70+J76+J79-D79</f>
        <v>63</v>
      </c>
      <c r="E85" s="40">
        <f>+K68+K70+K76+K79-E79</f>
        <v>174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Canarias</v>
      </c>
      <c r="C93" s="146" t="str">
        <f>+C10</f>
        <v>Cantabria</v>
      </c>
      <c r="D93" s="146" t="str">
        <f>+D10</f>
        <v>Castilla-La Mancha</v>
      </c>
      <c r="E93" s="146" t="str">
        <f>+E10</f>
        <v>Castilla y León</v>
      </c>
      <c r="F93" s="146" t="s">
        <v>4</v>
      </c>
      <c r="G93" s="143" t="s">
        <v>147</v>
      </c>
      <c r="H93" s="146" t="str">
        <f>+H10</f>
        <v>Canarias</v>
      </c>
      <c r="I93" s="146" t="str">
        <f>+I10</f>
        <v>Cantabria</v>
      </c>
      <c r="J93" s="146" t="str">
        <f>+J10</f>
        <v>Castilla-La Mancha</v>
      </c>
      <c r="K93" s="146" t="str">
        <f>+K10</f>
        <v>Castilla y León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1318</v>
      </c>
      <c r="I100" s="42">
        <f t="shared" ref="I100:K100" si="4">+C85</f>
        <v>50</v>
      </c>
      <c r="J100" s="42">
        <f t="shared" si="4"/>
        <v>63</v>
      </c>
      <c r="K100" s="42">
        <f t="shared" si="4"/>
        <v>174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1187</v>
      </c>
      <c r="I102" s="37">
        <f>+I103+I104</f>
        <v>445</v>
      </c>
      <c r="J102" s="37">
        <f>+J103+J104</f>
        <v>1066</v>
      </c>
      <c r="K102" s="37">
        <f>+K103+K104</f>
        <v>1824</v>
      </c>
    </row>
    <row r="103" spans="2:11" s="18" customFormat="1" ht="16.149999999999999" customHeight="1">
      <c r="B103" s="38">
        <v>0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1157</v>
      </c>
      <c r="I103" s="38">
        <v>429</v>
      </c>
      <c r="J103" s="38">
        <v>1049</v>
      </c>
      <c r="K103" s="38">
        <v>1783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30</v>
      </c>
      <c r="I104" s="38">
        <v>16</v>
      </c>
      <c r="J104" s="38">
        <v>17</v>
      </c>
      <c r="K104" s="38">
        <v>41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5</v>
      </c>
      <c r="I105" s="37">
        <f t="shared" ref="I105:K105" si="6">+I106+I107+I108</f>
        <v>2</v>
      </c>
      <c r="J105" s="37">
        <f t="shared" si="6"/>
        <v>4</v>
      </c>
      <c r="K105" s="37">
        <f t="shared" si="6"/>
        <v>9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5</v>
      </c>
      <c r="I107" s="38">
        <v>2</v>
      </c>
      <c r="J107" s="38">
        <v>4</v>
      </c>
      <c r="K107" s="38">
        <v>9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127</v>
      </c>
      <c r="C109" s="37">
        <v>68</v>
      </c>
      <c r="D109" s="37">
        <v>101</v>
      </c>
      <c r="E109" s="37">
        <v>142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5</v>
      </c>
      <c r="C111" s="38">
        <v>2</v>
      </c>
      <c r="D111" s="38">
        <v>4</v>
      </c>
      <c r="E111" s="38">
        <v>9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122</v>
      </c>
      <c r="C112" s="38">
        <v>66</v>
      </c>
      <c r="D112" s="38">
        <v>97</v>
      </c>
      <c r="E112" s="38">
        <v>133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1008</v>
      </c>
      <c r="C113" s="37">
        <f t="shared" ref="C113:E113" si="7">+C114+C115+C116+C117+C118+C119</f>
        <v>135</v>
      </c>
      <c r="D113" s="37">
        <f t="shared" si="7"/>
        <v>297</v>
      </c>
      <c r="E113" s="37">
        <f t="shared" si="7"/>
        <v>446</v>
      </c>
      <c r="F113" s="76" t="s">
        <v>69</v>
      </c>
      <c r="G113" s="60" t="s">
        <v>70</v>
      </c>
      <c r="H113" s="37">
        <f>+H114+H115+H116+H117+H118+H119</f>
        <v>3476</v>
      </c>
      <c r="I113" s="37">
        <f>+I114+I115+I116+I117+I118+I119</f>
        <v>1340</v>
      </c>
      <c r="J113" s="37">
        <f>+J114+J115+J116+J117+J118+J119</f>
        <v>3916</v>
      </c>
      <c r="K113" s="37">
        <f>+K114+K115+K116+K117+K118+K119</f>
        <v>4834</v>
      </c>
    </row>
    <row r="114" spans="2:11" s="18" customFormat="1" ht="16.149999999999999" customHeight="1">
      <c r="B114" s="38">
        <v>1</v>
      </c>
      <c r="C114" s="38">
        <v>1</v>
      </c>
      <c r="D114" s="38">
        <v>3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1</v>
      </c>
      <c r="K115" s="38">
        <v>1</v>
      </c>
    </row>
    <row r="116" spans="2:11" s="18" customFormat="1" ht="16.149999999999999" customHeight="1">
      <c r="B116" s="38">
        <v>972</v>
      </c>
      <c r="C116" s="38">
        <v>113</v>
      </c>
      <c r="D116" s="38">
        <v>254</v>
      </c>
      <c r="E116" s="38">
        <v>388</v>
      </c>
      <c r="F116" s="68" t="s">
        <v>75</v>
      </c>
      <c r="G116" s="69" t="s">
        <v>155</v>
      </c>
      <c r="H116" s="38">
        <v>3427</v>
      </c>
      <c r="I116" s="38">
        <v>1306</v>
      </c>
      <c r="J116" s="38">
        <v>3858</v>
      </c>
      <c r="K116" s="38">
        <v>4764</v>
      </c>
    </row>
    <row r="117" spans="2:11" s="18" customFormat="1" ht="16.149999999999999" customHeight="1">
      <c r="B117" s="38">
        <v>1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10</v>
      </c>
      <c r="I117" s="38">
        <v>1</v>
      </c>
      <c r="J117" s="38">
        <v>19</v>
      </c>
      <c r="K117" s="38">
        <v>7</v>
      </c>
    </row>
    <row r="118" spans="2:11" s="18" customFormat="1" ht="16.149999999999999" customHeight="1">
      <c r="B118" s="38">
        <v>34</v>
      </c>
      <c r="C118" s="38">
        <v>21</v>
      </c>
      <c r="D118" s="38">
        <v>40</v>
      </c>
      <c r="E118" s="38">
        <v>57</v>
      </c>
      <c r="F118" s="26" t="s">
        <v>78</v>
      </c>
      <c r="G118" s="26" t="s">
        <v>79</v>
      </c>
      <c r="H118" s="38">
        <v>37</v>
      </c>
      <c r="I118" s="38">
        <v>32</v>
      </c>
      <c r="J118" s="38">
        <v>38</v>
      </c>
      <c r="K118" s="38">
        <v>62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4851</v>
      </c>
      <c r="C122" s="40">
        <f>+I100+I102+I105+I113-C102-C109-C113</f>
        <v>1634</v>
      </c>
      <c r="D122" s="40">
        <f>+J100+J102+J105+J113-D102-D109-D113</f>
        <v>4650</v>
      </c>
      <c r="E122" s="40">
        <f>+K100+K102+K105+K113-E102-E109-E113</f>
        <v>6253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Canarias</v>
      </c>
      <c r="C130" s="146" t="str">
        <f>+C10</f>
        <v>Cantabria</v>
      </c>
      <c r="D130" s="146" t="str">
        <f>+D10</f>
        <v>Castilla-La Mancha</v>
      </c>
      <c r="E130" s="146" t="str">
        <f>+E10</f>
        <v>Castilla y León</v>
      </c>
      <c r="F130" s="146" t="s">
        <v>4</v>
      </c>
      <c r="G130" s="143" t="s">
        <v>147</v>
      </c>
      <c r="H130" s="146" t="str">
        <f>+H10</f>
        <v>Canarias</v>
      </c>
      <c r="I130" s="146" t="str">
        <f>+I10</f>
        <v>Cantabria</v>
      </c>
      <c r="J130" s="146" t="str">
        <f>+J10</f>
        <v>Castilla-La Mancha</v>
      </c>
      <c r="K130" s="146" t="str">
        <f>+K10</f>
        <v>Castilla y León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4851</v>
      </c>
      <c r="I137" s="42">
        <f>+C122</f>
        <v>1634</v>
      </c>
      <c r="J137" s="42">
        <f>+D122</f>
        <v>4650</v>
      </c>
      <c r="K137" s="42">
        <f>+E122</f>
        <v>6253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4276</v>
      </c>
      <c r="C139" s="37">
        <f t="shared" ref="C139:E139" si="8">+C140+C141</f>
        <v>1488</v>
      </c>
      <c r="D139" s="37">
        <f t="shared" si="8"/>
        <v>4700</v>
      </c>
      <c r="E139" s="37">
        <f t="shared" si="8"/>
        <v>5974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3328</v>
      </c>
      <c r="C140" s="38">
        <v>1157</v>
      </c>
      <c r="D140" s="38">
        <v>3690</v>
      </c>
      <c r="E140" s="38">
        <v>4696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948</v>
      </c>
      <c r="C141" s="38">
        <v>331</v>
      </c>
      <c r="D141" s="38">
        <v>1010</v>
      </c>
      <c r="E141" s="38">
        <v>1278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575</v>
      </c>
      <c r="C144" s="40">
        <f>+I137-C139</f>
        <v>146</v>
      </c>
      <c r="D144" s="40">
        <f>+J137-D139</f>
        <v>-50</v>
      </c>
      <c r="E144" s="40">
        <f>+K137-E139</f>
        <v>279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Canarias</v>
      </c>
      <c r="C154" s="146" t="str">
        <f>+C10</f>
        <v>Cantabria</v>
      </c>
      <c r="D154" s="146" t="str">
        <f>+D10</f>
        <v>Castilla-La Mancha</v>
      </c>
      <c r="E154" s="146" t="str">
        <f>+E10</f>
        <v>Castilla y León</v>
      </c>
      <c r="F154" s="146" t="s">
        <v>4</v>
      </c>
      <c r="G154" s="143" t="s">
        <v>147</v>
      </c>
      <c r="H154" s="146" t="str">
        <f>+H10</f>
        <v>Canarias</v>
      </c>
      <c r="I154" s="146" t="str">
        <f>+I10</f>
        <v>Cantabria</v>
      </c>
      <c r="J154" s="146" t="str">
        <f>+J10</f>
        <v>Castilla-La Mancha</v>
      </c>
      <c r="K154" s="146" t="str">
        <f>+K10</f>
        <v>Castilla y León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4851</v>
      </c>
      <c r="I161" s="42">
        <f>+C122</f>
        <v>1634</v>
      </c>
      <c r="J161" s="42">
        <f>+D122</f>
        <v>4650</v>
      </c>
      <c r="K161" s="42">
        <f>+E122</f>
        <v>6253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5327</v>
      </c>
      <c r="C163" s="37">
        <f>+I16-I17-I18+C141-I20</f>
        <v>1860</v>
      </c>
      <c r="D163" s="37">
        <f>+J16-J17-J18+D141-J20</f>
        <v>5583</v>
      </c>
      <c r="E163" s="37">
        <f>+K16-K17-K18+E141-K20</f>
        <v>7203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4276</v>
      </c>
      <c r="C164" s="38">
        <f t="shared" ref="C164:E164" si="9">+C139</f>
        <v>1488</v>
      </c>
      <c r="D164" s="38">
        <f t="shared" si="9"/>
        <v>4700</v>
      </c>
      <c r="E164" s="38">
        <f t="shared" si="9"/>
        <v>5974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1051</v>
      </c>
      <c r="C165" s="38">
        <f t="shared" ref="C165:E165" si="10">+C163-C164</f>
        <v>372</v>
      </c>
      <c r="D165" s="38">
        <f t="shared" si="10"/>
        <v>883</v>
      </c>
      <c r="E165" s="38">
        <f t="shared" si="10"/>
        <v>1229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-476</v>
      </c>
      <c r="C169" s="40">
        <f>+I161-C163-C166</f>
        <v>-226</v>
      </c>
      <c r="D169" s="40">
        <f>+J161-D163-D166</f>
        <v>-933</v>
      </c>
      <c r="E169" s="40">
        <f>+K161-E163-E166</f>
        <v>-950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Canarias</v>
      </c>
      <c r="C177" s="146" t="str">
        <f>+C10</f>
        <v>Cantabria</v>
      </c>
      <c r="D177" s="146" t="str">
        <f>+D10</f>
        <v>Castilla-La Mancha</v>
      </c>
      <c r="E177" s="146" t="str">
        <f>+E10</f>
        <v>Castilla y León</v>
      </c>
      <c r="F177" s="146" t="s">
        <v>4</v>
      </c>
      <c r="G177" s="143" t="s">
        <v>147</v>
      </c>
      <c r="H177" s="146" t="str">
        <f>+H10</f>
        <v>Canarias</v>
      </c>
      <c r="I177" s="146" t="str">
        <f>+I10</f>
        <v>Cantabria</v>
      </c>
      <c r="J177" s="146" t="str">
        <f>+J10</f>
        <v>Castilla-La Mancha</v>
      </c>
      <c r="K177" s="146" t="str">
        <f>+K10</f>
        <v>Castilla y León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575</v>
      </c>
      <c r="I184" s="42">
        <f>+C144</f>
        <v>146</v>
      </c>
      <c r="J184" s="42">
        <f>+D144</f>
        <v>-50</v>
      </c>
      <c r="K184" s="42">
        <f>+E144</f>
        <v>279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1051</v>
      </c>
      <c r="C186" s="37">
        <f>+C187</f>
        <v>372</v>
      </c>
      <c r="D186" s="37">
        <f>+D187</f>
        <v>883</v>
      </c>
      <c r="E186" s="37">
        <f>+E187</f>
        <v>1229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1051</v>
      </c>
      <c r="C187" s="38">
        <f t="shared" ref="B187:E188" si="11">+C165</f>
        <v>372</v>
      </c>
      <c r="D187" s="38">
        <f>+D165</f>
        <v>883</v>
      </c>
      <c r="E187" s="38">
        <f>+E165</f>
        <v>1229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-476</v>
      </c>
      <c r="C191" s="40">
        <f>+I184-C186</f>
        <v>-226</v>
      </c>
      <c r="D191" s="40">
        <f>+J184-D186</f>
        <v>-933</v>
      </c>
      <c r="E191" s="40">
        <f>+K184-E186</f>
        <v>-950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Canarias</v>
      </c>
      <c r="C202" s="146" t="str">
        <f>+C10</f>
        <v>Cantabria</v>
      </c>
      <c r="D202" s="146" t="str">
        <f>+D10</f>
        <v>Castilla-La Mancha</v>
      </c>
      <c r="E202" s="146" t="str">
        <f>+E10</f>
        <v>Castilla y León</v>
      </c>
      <c r="F202" s="146" t="s">
        <v>4</v>
      </c>
      <c r="G202" s="143" t="s">
        <v>147</v>
      </c>
      <c r="H202" s="146" t="str">
        <f>+H10</f>
        <v>Canarias</v>
      </c>
      <c r="I202" s="146" t="str">
        <f>+I10</f>
        <v>Cantabria</v>
      </c>
      <c r="J202" s="146" t="str">
        <f>+J10</f>
        <v>Castilla-La Mancha</v>
      </c>
      <c r="K202" s="146" t="str">
        <f>+K10</f>
        <v>Castilla y León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-476</v>
      </c>
      <c r="I209" s="42">
        <f t="shared" ref="I209:K209" si="12">+C191</f>
        <v>-226</v>
      </c>
      <c r="J209" s="42">
        <f t="shared" si="12"/>
        <v>-933</v>
      </c>
      <c r="K209" s="42">
        <f t="shared" si="12"/>
        <v>-950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325</v>
      </c>
      <c r="I211" s="37">
        <f t="shared" ref="I211:K211" si="13">+I212+I213+I214</f>
        <v>137</v>
      </c>
      <c r="J211" s="37">
        <f t="shared" si="13"/>
        <v>381</v>
      </c>
      <c r="K211" s="37">
        <f t="shared" si="13"/>
        <v>553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86</v>
      </c>
      <c r="I212" s="38">
        <v>37</v>
      </c>
      <c r="J212" s="38">
        <v>68</v>
      </c>
      <c r="K212" s="38">
        <v>171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64</v>
      </c>
      <c r="I213" s="38">
        <v>34</v>
      </c>
      <c r="J213" s="38">
        <v>225</v>
      </c>
      <c r="K213" s="38">
        <v>213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175</v>
      </c>
      <c r="I214" s="38">
        <v>66</v>
      </c>
      <c r="J214" s="38">
        <v>88</v>
      </c>
      <c r="K214" s="38">
        <v>169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178</v>
      </c>
      <c r="I216" s="39">
        <v>65</v>
      </c>
      <c r="J216" s="39">
        <v>91</v>
      </c>
      <c r="K216" s="39">
        <v>171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-5</v>
      </c>
      <c r="I217" s="39">
        <v>0</v>
      </c>
      <c r="J217" s="39">
        <v>-15</v>
      </c>
      <c r="K217" s="39">
        <v>-8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-184</v>
      </c>
      <c r="I218" s="37">
        <f t="shared" ref="I218:K218" si="14">+I219+I220+I221</f>
        <v>-114</v>
      </c>
      <c r="J218" s="37">
        <f t="shared" si="14"/>
        <v>-249</v>
      </c>
      <c r="K218" s="37">
        <f t="shared" si="14"/>
        <v>-533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-55</v>
      </c>
      <c r="I220" s="38">
        <v>-83</v>
      </c>
      <c r="J220" s="38">
        <v>-92</v>
      </c>
      <c r="K220" s="38">
        <v>-389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-129</v>
      </c>
      <c r="I221" s="38">
        <v>-31</v>
      </c>
      <c r="J221" s="38">
        <v>-157</v>
      </c>
      <c r="K221" s="38">
        <v>-144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-127</v>
      </c>
      <c r="I223" s="39">
        <v>-4</v>
      </c>
      <c r="J223" s="39">
        <v>-39</v>
      </c>
      <c r="K223" s="39">
        <v>-139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-335</v>
      </c>
      <c r="C226" s="40">
        <f>+I209+I211+I218</f>
        <v>-203</v>
      </c>
      <c r="D226" s="40">
        <f>+J209+J211+J218</f>
        <v>-801</v>
      </c>
      <c r="E226" s="40">
        <f>+K209+K211+K218</f>
        <v>-930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Canarias</v>
      </c>
      <c r="C234" s="146" t="str">
        <f>+C10</f>
        <v>Cantabria</v>
      </c>
      <c r="D234" s="146" t="str">
        <f>+D10</f>
        <v>Castilla-La Mancha</v>
      </c>
      <c r="E234" s="146" t="str">
        <f>+E10</f>
        <v>Castilla y León</v>
      </c>
      <c r="F234" s="146" t="s">
        <v>4</v>
      </c>
      <c r="G234" s="143" t="s">
        <v>147</v>
      </c>
      <c r="H234" s="146" t="str">
        <f>+H10</f>
        <v>Canarias</v>
      </c>
      <c r="I234" s="146" t="str">
        <f>+I10</f>
        <v>Cantabria</v>
      </c>
      <c r="J234" s="146" t="str">
        <f>+J10</f>
        <v>Castilla-La Mancha</v>
      </c>
      <c r="K234" s="146" t="str">
        <f>+K10</f>
        <v>Castilla y León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-335</v>
      </c>
      <c r="I241" s="42">
        <f>+C226</f>
        <v>-203</v>
      </c>
      <c r="J241" s="42">
        <f>+D226</f>
        <v>-801</v>
      </c>
      <c r="K241" s="42">
        <f>+E226</f>
        <v>-930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382</v>
      </c>
      <c r="C243" s="37">
        <f t="shared" ref="C243:E243" si="15">C244+C246</f>
        <v>228</v>
      </c>
      <c r="D243" s="37">
        <f t="shared" si="15"/>
        <v>247</v>
      </c>
      <c r="E243" s="37">
        <f t="shared" si="15"/>
        <v>576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382</v>
      </c>
      <c r="C244" s="41">
        <v>228</v>
      </c>
      <c r="D244" s="41">
        <v>249</v>
      </c>
      <c r="E244" s="41">
        <v>576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-454</v>
      </c>
      <c r="C245" s="37">
        <v>-222</v>
      </c>
      <c r="D245" s="37">
        <v>-443</v>
      </c>
      <c r="E245" s="37">
        <v>-765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-2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19</v>
      </c>
      <c r="C247" s="37">
        <v>0</v>
      </c>
      <c r="D247" s="37">
        <v>0</v>
      </c>
      <c r="E247" s="37">
        <v>-1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-282</v>
      </c>
      <c r="C249" s="40">
        <f>+I241-C244-C245-C246-C247</f>
        <v>-209</v>
      </c>
      <c r="D249" s="40">
        <f>+J241-D244-D245-D246-D247</f>
        <v>-605</v>
      </c>
      <c r="E249" s="40">
        <f>+K241-E244-E245-E246-E247</f>
        <v>-740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4" customFormat="1" ht="18">
      <c r="A2" s="112"/>
      <c r="B2" s="100" t="s">
        <v>174</v>
      </c>
      <c r="C2" s="101"/>
      <c r="D2" s="101"/>
      <c r="E2" s="101"/>
      <c r="F2" s="101"/>
      <c r="G2" s="101"/>
      <c r="H2" s="112"/>
      <c r="I2" s="112"/>
      <c r="J2" s="112"/>
      <c r="K2" s="112"/>
      <c r="L2" s="112"/>
      <c r="M2" s="113"/>
    </row>
    <row r="3" spans="1:13" s="114" customFormat="1" ht="18.75">
      <c r="A3" s="112"/>
      <c r="B3" s="124" t="s">
        <v>198</v>
      </c>
      <c r="C3" s="101"/>
      <c r="D3" s="101"/>
      <c r="E3" s="101"/>
      <c r="F3" s="101"/>
      <c r="G3" s="101"/>
      <c r="H3" s="112"/>
      <c r="I3" s="112"/>
      <c r="J3" s="112"/>
      <c r="K3" s="112"/>
      <c r="L3" s="112"/>
      <c r="M3" s="113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5" t="s">
        <v>158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49" t="s">
        <v>181</v>
      </c>
      <c r="C10" s="149" t="s">
        <v>182</v>
      </c>
      <c r="D10" s="149" t="s">
        <v>185</v>
      </c>
      <c r="E10" s="149" t="s">
        <v>183</v>
      </c>
      <c r="F10" s="149" t="s">
        <v>184</v>
      </c>
      <c r="G10" s="146" t="s">
        <v>4</v>
      </c>
      <c r="H10" s="143" t="s">
        <v>147</v>
      </c>
      <c r="I10" s="146" t="str">
        <f>+B10</f>
        <v>Cataluña</v>
      </c>
      <c r="J10" s="146" t="str">
        <f>+C10</f>
        <v>Extremadura</v>
      </c>
      <c r="K10" s="146" t="str">
        <f>+D10</f>
        <v>Galicia</v>
      </c>
      <c r="L10" s="146" t="str">
        <f>+E10</f>
        <v>Madrid</v>
      </c>
      <c r="M10" s="146" t="str">
        <f>+F10</f>
        <v>Murcia</v>
      </c>
    </row>
    <row r="11" spans="1:13" s="9" customFormat="1" ht="44.1" customHeight="1">
      <c r="B11" s="150"/>
      <c r="C11" s="150"/>
      <c r="D11" s="150"/>
      <c r="E11" s="150"/>
      <c r="F11" s="150"/>
      <c r="G11" s="147"/>
      <c r="H11" s="144"/>
      <c r="I11" s="150"/>
      <c r="J11" s="150"/>
      <c r="K11" s="150"/>
      <c r="L11" s="150" t="str">
        <f>+E10</f>
        <v>Madrid</v>
      </c>
      <c r="M11" s="150"/>
    </row>
    <row r="12" spans="1:13" s="13" customFormat="1" ht="3" customHeight="1">
      <c r="B12" s="150"/>
      <c r="C12" s="150"/>
      <c r="D12" s="150"/>
      <c r="E12" s="150"/>
      <c r="F12" s="150"/>
      <c r="G12" s="147"/>
      <c r="H12" s="144"/>
      <c r="I12" s="150"/>
      <c r="J12" s="150"/>
      <c r="K12" s="150"/>
      <c r="L12" s="150"/>
      <c r="M12" s="150"/>
    </row>
    <row r="13" spans="1:13" s="9" customFormat="1" ht="12.75" customHeight="1">
      <c r="B13" s="150"/>
      <c r="C13" s="150"/>
      <c r="D13" s="150"/>
      <c r="E13" s="150"/>
      <c r="F13" s="150"/>
      <c r="G13" s="147"/>
      <c r="H13" s="144"/>
      <c r="I13" s="150"/>
      <c r="J13" s="150"/>
      <c r="K13" s="150"/>
      <c r="L13" s="150"/>
      <c r="M13" s="150"/>
    </row>
    <row r="14" spans="1:13" s="9" customFormat="1" ht="3" customHeight="1">
      <c r="B14" s="151"/>
      <c r="C14" s="151"/>
      <c r="D14" s="151"/>
      <c r="E14" s="151"/>
      <c r="F14" s="151"/>
      <c r="G14" s="148"/>
      <c r="H14" s="145"/>
      <c r="I14" s="151"/>
      <c r="J14" s="151"/>
      <c r="K14" s="151"/>
      <c r="L14" s="151"/>
      <c r="M14" s="151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18257</v>
      </c>
      <c r="J16" s="37">
        <f>+C46+C51+C52+C21+C25</f>
        <v>3183</v>
      </c>
      <c r="K16" s="37">
        <f>+D46+D51+D52+D21+D25</f>
        <v>6843</v>
      </c>
      <c r="L16" s="37">
        <f>+E46+E51+E52+E21+E25</f>
        <v>13302</v>
      </c>
      <c r="M16" s="37">
        <f>+F46+F51+F52+F21+F25</f>
        <v>3534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1450</v>
      </c>
      <c r="J17" s="38">
        <v>83</v>
      </c>
      <c r="K17" s="38">
        <v>195</v>
      </c>
      <c r="L17" s="38">
        <v>352</v>
      </c>
      <c r="M17" s="38">
        <v>120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1075</v>
      </c>
      <c r="J18" s="38">
        <v>88</v>
      </c>
      <c r="K18" s="38">
        <v>244</v>
      </c>
      <c r="L18" s="38">
        <v>660</v>
      </c>
      <c r="M18" s="38">
        <v>119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15732</v>
      </c>
      <c r="J19" s="38">
        <f>+J16-J17-J18</f>
        <v>3012</v>
      </c>
      <c r="K19" s="38">
        <f>+K16-K17-K18</f>
        <v>6404</v>
      </c>
      <c r="L19" s="38">
        <f>+L16-L17-L18</f>
        <v>12290</v>
      </c>
      <c r="M19" s="38">
        <f>+M16-M17-M18</f>
        <v>3295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498</v>
      </c>
      <c r="J20" s="46">
        <v>41</v>
      </c>
      <c r="K20" s="46">
        <v>82</v>
      </c>
      <c r="L20" s="46">
        <v>437</v>
      </c>
      <c r="M20" s="46">
        <v>59</v>
      </c>
    </row>
    <row r="21" spans="2:13" s="16" customFormat="1" ht="16.149999999999999" customHeight="1">
      <c r="B21" s="37">
        <v>5019</v>
      </c>
      <c r="C21" s="37">
        <v>666</v>
      </c>
      <c r="D21" s="37">
        <v>1679</v>
      </c>
      <c r="E21" s="37">
        <v>3730</v>
      </c>
      <c r="F21" s="37">
        <v>809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13238</v>
      </c>
      <c r="C23" s="40">
        <f>+J16-C21</f>
        <v>2517</v>
      </c>
      <c r="D23" s="40">
        <f>+K16-D21</f>
        <v>5164</v>
      </c>
      <c r="E23" s="40">
        <f>+L16-E21</f>
        <v>9572</v>
      </c>
      <c r="F23" s="40">
        <f>+M16-F21</f>
        <v>2725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2060</v>
      </c>
      <c r="C25" s="37">
        <v>341</v>
      </c>
      <c r="D25" s="37">
        <v>820</v>
      </c>
      <c r="E25" s="37">
        <v>1335</v>
      </c>
      <c r="F25" s="37">
        <v>305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11178</v>
      </c>
      <c r="C27" s="40">
        <f>+C23-C25</f>
        <v>2176</v>
      </c>
      <c r="D27" s="40">
        <f>+D23-D25</f>
        <v>4344</v>
      </c>
      <c r="E27" s="40">
        <f>+E23-E25</f>
        <v>8237</v>
      </c>
      <c r="F27" s="40">
        <f>+F23-F25</f>
        <v>2420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46" t="str">
        <f>+B10</f>
        <v>Cataluña</v>
      </c>
      <c r="C38" s="146" t="str">
        <f>+C10</f>
        <v>Extremadura</v>
      </c>
      <c r="D38" s="146" t="str">
        <f>+D10</f>
        <v>Galicia</v>
      </c>
      <c r="E38" s="146" t="str">
        <f>+E10</f>
        <v>Madrid</v>
      </c>
      <c r="F38" s="146" t="str">
        <f>+F10</f>
        <v>Murcia</v>
      </c>
      <c r="G38" s="146" t="s">
        <v>4</v>
      </c>
      <c r="H38" s="143" t="s">
        <v>147</v>
      </c>
      <c r="I38" s="146" t="str">
        <f>+I10</f>
        <v>Cataluña</v>
      </c>
      <c r="J38" s="146" t="str">
        <f>+J10</f>
        <v>Extremadura</v>
      </c>
      <c r="K38" s="146" t="str">
        <f>+K10</f>
        <v>Galicia</v>
      </c>
      <c r="L38" s="146" t="str">
        <f>+L10</f>
        <v>Madrid</v>
      </c>
      <c r="M38" s="146" t="str">
        <f>+M10</f>
        <v>Murcia</v>
      </c>
    </row>
    <row r="39" spans="2:13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</row>
    <row r="40" spans="2:13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</row>
    <row r="41" spans="2:13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</row>
    <row r="42" spans="2:13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11178</v>
      </c>
      <c r="J44" s="42">
        <f>+C27</f>
        <v>2176</v>
      </c>
      <c r="K44" s="42">
        <f>+D27</f>
        <v>4344</v>
      </c>
      <c r="L44" s="42">
        <f>+E27</f>
        <v>8237</v>
      </c>
      <c r="M44" s="42">
        <f>+F27</f>
        <v>2420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11121</v>
      </c>
      <c r="C46" s="37">
        <v>2173</v>
      </c>
      <c r="D46" s="37">
        <v>4334</v>
      </c>
      <c r="E46" s="37">
        <v>8201</v>
      </c>
      <c r="F46" s="37">
        <v>2414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8768</v>
      </c>
      <c r="C47" s="38">
        <v>1706</v>
      </c>
      <c r="D47" s="38">
        <v>3456</v>
      </c>
      <c r="E47" s="38">
        <v>6362</v>
      </c>
      <c r="F47" s="38">
        <v>1939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2353</v>
      </c>
      <c r="C48" s="38">
        <f t="shared" ref="C48:F48" si="0">SUM(C49:C50)</f>
        <v>467</v>
      </c>
      <c r="D48" s="38">
        <f t="shared" ref="D48" si="1">SUM(D49:D50)</f>
        <v>878</v>
      </c>
      <c r="E48" s="38">
        <f t="shared" si="0"/>
        <v>1839</v>
      </c>
      <c r="F48" s="38">
        <f t="shared" si="0"/>
        <v>475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1777</v>
      </c>
      <c r="C49" s="96">
        <v>358</v>
      </c>
      <c r="D49" s="96">
        <v>633</v>
      </c>
      <c r="E49" s="96">
        <v>1333</v>
      </c>
      <c r="F49" s="96">
        <v>341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576</v>
      </c>
      <c r="C50" s="96">
        <v>109</v>
      </c>
      <c r="D50" s="96">
        <v>245</v>
      </c>
      <c r="E50" s="96">
        <v>506</v>
      </c>
      <c r="F50" s="96">
        <v>134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57</v>
      </c>
      <c r="C51" s="37">
        <v>3</v>
      </c>
      <c r="D51" s="37">
        <v>10</v>
      </c>
      <c r="E51" s="37">
        <v>36</v>
      </c>
      <c r="F51" s="37">
        <v>6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46" t="str">
        <f>+B10</f>
        <v>Cataluña</v>
      </c>
      <c r="C62" s="146" t="str">
        <f>+C10</f>
        <v>Extremadura</v>
      </c>
      <c r="D62" s="146" t="str">
        <f>+D10</f>
        <v>Galicia</v>
      </c>
      <c r="E62" s="146" t="str">
        <f>+E10</f>
        <v>Madrid</v>
      </c>
      <c r="F62" s="146" t="str">
        <f>+F10</f>
        <v>Murcia</v>
      </c>
      <c r="G62" s="146" t="s">
        <v>4</v>
      </c>
      <c r="H62" s="143" t="s">
        <v>147</v>
      </c>
      <c r="I62" s="146" t="str">
        <f>+I10</f>
        <v>Cataluña</v>
      </c>
      <c r="J62" s="146" t="str">
        <f>+J10</f>
        <v>Extremadura</v>
      </c>
      <c r="K62" s="146" t="str">
        <f>+K10</f>
        <v>Galicia</v>
      </c>
      <c r="L62" s="146" t="str">
        <f>+L10</f>
        <v>Madrid</v>
      </c>
      <c r="M62" s="146" t="str">
        <f>+M10</f>
        <v>Murcia</v>
      </c>
    </row>
    <row r="63" spans="2:13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</row>
    <row r="64" spans="2:13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</row>
    <row r="65" spans="2:13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</row>
    <row r="66" spans="2:13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2086</v>
      </c>
      <c r="J70" s="37">
        <f>+J71+J75</f>
        <v>255</v>
      </c>
      <c r="K70" s="37">
        <f>+K71+K75</f>
        <v>459</v>
      </c>
      <c r="L70" s="37">
        <f>+L71+L75</f>
        <v>1419</v>
      </c>
      <c r="M70" s="37">
        <f>+M71+M75</f>
        <v>310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2002</v>
      </c>
      <c r="J71" s="38">
        <f>+J72+J73+J74</f>
        <v>148</v>
      </c>
      <c r="K71" s="38">
        <f>+K72+K73+K74</f>
        <v>414</v>
      </c>
      <c r="L71" s="38">
        <f>+L72+L73+L74</f>
        <v>1404</v>
      </c>
      <c r="M71" s="38">
        <f>+M72+M73+M74</f>
        <v>293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2002</v>
      </c>
      <c r="J74" s="38">
        <v>148</v>
      </c>
      <c r="K74" s="38">
        <v>414</v>
      </c>
      <c r="L74" s="38">
        <v>1404</v>
      </c>
      <c r="M74" s="38">
        <v>293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84</v>
      </c>
      <c r="J75" s="38">
        <v>107</v>
      </c>
      <c r="K75" s="38">
        <v>45</v>
      </c>
      <c r="L75" s="38">
        <v>15</v>
      </c>
      <c r="M75" s="38">
        <v>17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-577</v>
      </c>
      <c r="J76" s="37">
        <f>+J77+J78</f>
        <v>-138</v>
      </c>
      <c r="K76" s="37">
        <f>+K77+K78</f>
        <v>-70</v>
      </c>
      <c r="L76" s="37">
        <f>+L77+L78</f>
        <v>-876</v>
      </c>
      <c r="M76" s="37">
        <f>+M77+M78</f>
        <v>-45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-524</v>
      </c>
      <c r="J77" s="38">
        <v>-68</v>
      </c>
      <c r="K77" s="38">
        <v>-26</v>
      </c>
      <c r="L77" s="38">
        <v>-720</v>
      </c>
      <c r="M77" s="38">
        <v>-20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-53</v>
      </c>
      <c r="J78" s="38">
        <v>-70</v>
      </c>
      <c r="K78" s="38">
        <v>-44</v>
      </c>
      <c r="L78" s="38">
        <v>-156</v>
      </c>
      <c r="M78" s="38">
        <v>-25</v>
      </c>
    </row>
    <row r="79" spans="2:13" s="16" customFormat="1" ht="16.149999999999999" customHeight="1">
      <c r="B79" s="37">
        <f>+B80+B81+B82</f>
        <v>953</v>
      </c>
      <c r="C79" s="37">
        <f t="shared" ref="C79:E79" si="2">+C80+C81+C82</f>
        <v>102</v>
      </c>
      <c r="D79" s="37">
        <f t="shared" ref="D79" si="3">+D80+D81+D82</f>
        <v>299</v>
      </c>
      <c r="E79" s="37">
        <f t="shared" si="2"/>
        <v>859</v>
      </c>
      <c r="F79" s="37">
        <f>+F80+F81+F82</f>
        <v>111</v>
      </c>
      <c r="G79" s="76" t="s">
        <v>48</v>
      </c>
      <c r="H79" s="60" t="s">
        <v>49</v>
      </c>
      <c r="I79" s="37">
        <f>I80+I81+I82</f>
        <v>97</v>
      </c>
      <c r="J79" s="37">
        <f>J80+J81+J82</f>
        <v>14</v>
      </c>
      <c r="K79" s="37">
        <f>K80+K81+K82</f>
        <v>25</v>
      </c>
      <c r="L79" s="37">
        <f>L80+L81+L82</f>
        <v>103</v>
      </c>
      <c r="M79" s="37">
        <f>M80+M81+M82</f>
        <v>6</v>
      </c>
    </row>
    <row r="80" spans="2:13" s="18" customFormat="1" ht="16.149999999999999" customHeight="1">
      <c r="B80" s="38">
        <v>953</v>
      </c>
      <c r="C80" s="38">
        <v>102</v>
      </c>
      <c r="D80" s="38">
        <v>299</v>
      </c>
      <c r="E80" s="38">
        <v>859</v>
      </c>
      <c r="F80" s="38">
        <v>111</v>
      </c>
      <c r="G80" s="26" t="s">
        <v>50</v>
      </c>
      <c r="H80" s="26" t="s">
        <v>134</v>
      </c>
      <c r="I80" s="47">
        <v>93</v>
      </c>
      <c r="J80" s="47">
        <v>13</v>
      </c>
      <c r="K80" s="47">
        <v>20</v>
      </c>
      <c r="L80" s="47">
        <v>43</v>
      </c>
      <c r="M80" s="47">
        <v>6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4</v>
      </c>
      <c r="J81" s="47">
        <v>1</v>
      </c>
      <c r="K81" s="47">
        <v>5</v>
      </c>
      <c r="L81" s="47">
        <v>60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653</v>
      </c>
      <c r="C85" s="40">
        <f>+J68+J70+J76+J79-C79</f>
        <v>29</v>
      </c>
      <c r="D85" s="40">
        <f>+K68+K70+K76+K79-D79</f>
        <v>115</v>
      </c>
      <c r="E85" s="40">
        <f>+L68+L70+L76+L79-E79</f>
        <v>-213</v>
      </c>
      <c r="F85" s="40">
        <f>+M68+M70+M76+M79-F79</f>
        <v>160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46" t="str">
        <f>+B10</f>
        <v>Cataluña</v>
      </c>
      <c r="C93" s="146" t="str">
        <f>+C10</f>
        <v>Extremadura</v>
      </c>
      <c r="D93" s="146" t="str">
        <f>+D10</f>
        <v>Galicia</v>
      </c>
      <c r="E93" s="146" t="str">
        <f>+E10</f>
        <v>Madrid</v>
      </c>
      <c r="F93" s="146" t="str">
        <f>+F10</f>
        <v>Murcia</v>
      </c>
      <c r="G93" s="146" t="s">
        <v>4</v>
      </c>
      <c r="H93" s="143" t="s">
        <v>147</v>
      </c>
      <c r="I93" s="146" t="str">
        <f>+I10</f>
        <v>Cataluña</v>
      </c>
      <c r="J93" s="146" t="str">
        <f>+J10</f>
        <v>Extremadura</v>
      </c>
      <c r="K93" s="146" t="str">
        <f>+K10</f>
        <v>Galicia</v>
      </c>
      <c r="L93" s="146" t="str">
        <f>+L10</f>
        <v>Madrid</v>
      </c>
      <c r="M93" s="146" t="str">
        <f>+M10</f>
        <v>Murcia</v>
      </c>
    </row>
    <row r="94" spans="2:13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</row>
    <row r="95" spans="2:13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</row>
    <row r="96" spans="2:13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</row>
    <row r="97" spans="2:13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653</v>
      </c>
      <c r="J100" s="42">
        <f>+C85</f>
        <v>29</v>
      </c>
      <c r="K100" s="42">
        <f>+D85</f>
        <v>115</v>
      </c>
      <c r="L100" s="42">
        <f>+E85</f>
        <v>-213</v>
      </c>
      <c r="M100" s="42">
        <f>+F85</f>
        <v>160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-21</v>
      </c>
      <c r="C102" s="37">
        <f t="shared" ref="C102:F102" si="4">+C103+C104</f>
        <v>-1</v>
      </c>
      <c r="D102" s="37">
        <f t="shared" ref="D102" si="5">+D103+D104</f>
        <v>1</v>
      </c>
      <c r="E102" s="37">
        <f t="shared" si="4"/>
        <v>3</v>
      </c>
      <c r="F102" s="37">
        <f t="shared" si="4"/>
        <v>0</v>
      </c>
      <c r="G102" s="76" t="s">
        <v>58</v>
      </c>
      <c r="H102" s="60" t="s">
        <v>59</v>
      </c>
      <c r="I102" s="37">
        <f>+I103+I104</f>
        <v>7937</v>
      </c>
      <c r="J102" s="37">
        <f>+J103+J104</f>
        <v>484</v>
      </c>
      <c r="K102" s="37">
        <f>+K103+K104</f>
        <v>1893</v>
      </c>
      <c r="L102" s="37">
        <f>+L103+L104</f>
        <v>8395</v>
      </c>
      <c r="M102" s="37">
        <f>+M103+M104</f>
        <v>778</v>
      </c>
    </row>
    <row r="103" spans="2:13" s="18" customFormat="1" ht="16.149999999999999" customHeight="1">
      <c r="B103" s="38">
        <v>-21</v>
      </c>
      <c r="C103" s="38">
        <v>-1</v>
      </c>
      <c r="D103" s="38">
        <v>1</v>
      </c>
      <c r="E103" s="38">
        <v>3</v>
      </c>
      <c r="F103" s="38">
        <v>0</v>
      </c>
      <c r="G103" s="68" t="s">
        <v>60</v>
      </c>
      <c r="H103" s="69" t="s">
        <v>61</v>
      </c>
      <c r="I103" s="38">
        <v>7471</v>
      </c>
      <c r="J103" s="38">
        <v>478</v>
      </c>
      <c r="K103" s="38">
        <v>1823</v>
      </c>
      <c r="L103" s="38">
        <v>8393</v>
      </c>
      <c r="M103" s="38">
        <v>755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466</v>
      </c>
      <c r="J104" s="38">
        <v>6</v>
      </c>
      <c r="K104" s="38">
        <v>70</v>
      </c>
      <c r="L104" s="38">
        <v>2</v>
      </c>
      <c r="M104" s="38">
        <v>23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25</v>
      </c>
      <c r="J105" s="37">
        <f t="shared" ref="J105:M105" si="6">+J106+J107+J108</f>
        <v>4</v>
      </c>
      <c r="K105" s="37">
        <f t="shared" ref="K105" si="7">+K106+K107+K108</f>
        <v>4</v>
      </c>
      <c r="L105" s="37">
        <f t="shared" si="6"/>
        <v>75</v>
      </c>
      <c r="M105" s="37">
        <f t="shared" si="6"/>
        <v>2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25</v>
      </c>
      <c r="J107" s="38">
        <v>4</v>
      </c>
      <c r="K107" s="38">
        <v>4</v>
      </c>
      <c r="L107" s="38">
        <v>75</v>
      </c>
      <c r="M107" s="38">
        <v>2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630</v>
      </c>
      <c r="C109" s="37">
        <v>88</v>
      </c>
      <c r="D109" s="37">
        <v>155</v>
      </c>
      <c r="E109" s="37">
        <v>415</v>
      </c>
      <c r="F109" s="37">
        <v>77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25</v>
      </c>
      <c r="C111" s="38">
        <v>4</v>
      </c>
      <c r="D111" s="38">
        <v>4</v>
      </c>
      <c r="E111" s="38">
        <v>59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605</v>
      </c>
      <c r="C112" s="38">
        <v>84</v>
      </c>
      <c r="D112" s="38">
        <v>151</v>
      </c>
      <c r="E112" s="38">
        <v>356</v>
      </c>
      <c r="F112" s="38">
        <v>75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3340</v>
      </c>
      <c r="C113" s="37">
        <f t="shared" ref="C113:F113" si="8">+C114+C115+C116+C117+C118+C119</f>
        <v>329</v>
      </c>
      <c r="D113" s="37">
        <f t="shared" ref="D113" si="9">+D114+D115+D116+D117+D118+D119</f>
        <v>541</v>
      </c>
      <c r="E113" s="37">
        <f t="shared" si="8"/>
        <v>4150</v>
      </c>
      <c r="F113" s="37">
        <f t="shared" si="8"/>
        <v>370</v>
      </c>
      <c r="G113" s="76" t="s">
        <v>69</v>
      </c>
      <c r="H113" s="60" t="s">
        <v>70</v>
      </c>
      <c r="I113" s="37">
        <f>+I114+I115+I116+I117+I118+I119</f>
        <v>11647</v>
      </c>
      <c r="J113" s="37">
        <f>+J114+J115+J116+J117+J118+J119</f>
        <v>2731</v>
      </c>
      <c r="K113" s="37">
        <f>+K114+K115+K116+K117+K118+K119</f>
        <v>5620</v>
      </c>
      <c r="L113" s="37">
        <f>+L114+L115+L116+L117+L118+L119</f>
        <v>8514</v>
      </c>
      <c r="M113" s="37">
        <f>+M114+M115+M116+M117+M118+M119</f>
        <v>2678</v>
      </c>
    </row>
    <row r="114" spans="2:13" s="18" customFormat="1" ht="16.149999999999999" customHeight="1">
      <c r="B114" s="38">
        <v>18</v>
      </c>
      <c r="C114" s="38">
        <v>1</v>
      </c>
      <c r="D114" s="38">
        <v>6</v>
      </c>
      <c r="E114" s="38">
        <v>6</v>
      </c>
      <c r="F114" s="38">
        <v>2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8</v>
      </c>
      <c r="J115" s="38">
        <v>1</v>
      </c>
      <c r="K115" s="38">
        <v>6</v>
      </c>
      <c r="L115" s="38">
        <v>2</v>
      </c>
      <c r="M115" s="38">
        <v>1</v>
      </c>
    </row>
    <row r="116" spans="2:13" s="18" customFormat="1" ht="16.149999999999999" customHeight="1">
      <c r="B116" s="38">
        <v>2771</v>
      </c>
      <c r="C116" s="38">
        <v>269</v>
      </c>
      <c r="D116" s="38">
        <v>465</v>
      </c>
      <c r="E116" s="38">
        <v>4014</v>
      </c>
      <c r="F116" s="38">
        <v>340</v>
      </c>
      <c r="G116" s="68" t="s">
        <v>75</v>
      </c>
      <c r="H116" s="69" t="s">
        <v>155</v>
      </c>
      <c r="I116" s="38">
        <v>11305</v>
      </c>
      <c r="J116" s="38">
        <v>2671</v>
      </c>
      <c r="K116" s="38">
        <v>5478</v>
      </c>
      <c r="L116" s="38">
        <v>8401</v>
      </c>
      <c r="M116" s="38">
        <v>2639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59</v>
      </c>
      <c r="J117" s="38">
        <v>24</v>
      </c>
      <c r="K117" s="38">
        <v>74</v>
      </c>
      <c r="L117" s="38">
        <v>5</v>
      </c>
      <c r="M117" s="38">
        <v>5</v>
      </c>
    </row>
    <row r="118" spans="2:13" s="18" customFormat="1" ht="16.149999999999999" customHeight="1">
      <c r="B118" s="38">
        <v>551</v>
      </c>
      <c r="C118" s="38">
        <v>59</v>
      </c>
      <c r="D118" s="38">
        <v>70</v>
      </c>
      <c r="E118" s="38">
        <v>130</v>
      </c>
      <c r="F118" s="38">
        <v>28</v>
      </c>
      <c r="G118" s="26" t="s">
        <v>78</v>
      </c>
      <c r="H118" s="26" t="s">
        <v>79</v>
      </c>
      <c r="I118" s="38">
        <v>275</v>
      </c>
      <c r="J118" s="38">
        <v>35</v>
      </c>
      <c r="K118" s="38">
        <v>62</v>
      </c>
      <c r="L118" s="38">
        <v>106</v>
      </c>
      <c r="M118" s="38">
        <v>33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16313</v>
      </c>
      <c r="C122" s="40">
        <f>+J100+J102+J105+J113-C102-C109-C113</f>
        <v>2832</v>
      </c>
      <c r="D122" s="40">
        <f>+K100+K102+K105+K113-D102-D109-D113</f>
        <v>6935</v>
      </c>
      <c r="E122" s="40">
        <f>+L100+L102+L105+L113-E102-E109-E113</f>
        <v>12203</v>
      </c>
      <c r="F122" s="40">
        <f>+M100+M102+M105+M113-F102-F109-F113</f>
        <v>3171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46" t="str">
        <f>+B10</f>
        <v>Cataluña</v>
      </c>
      <c r="C130" s="146" t="str">
        <f>+C10</f>
        <v>Extremadura</v>
      </c>
      <c r="D130" s="146" t="str">
        <f>+D10</f>
        <v>Galicia</v>
      </c>
      <c r="E130" s="146" t="str">
        <f>+E10</f>
        <v>Madrid</v>
      </c>
      <c r="F130" s="146" t="str">
        <f>+F10</f>
        <v>Murcia</v>
      </c>
      <c r="G130" s="146" t="s">
        <v>4</v>
      </c>
      <c r="H130" s="143" t="s">
        <v>147</v>
      </c>
      <c r="I130" s="146" t="str">
        <f>+I10</f>
        <v>Cataluña</v>
      </c>
      <c r="J130" s="146" t="str">
        <f>+J10</f>
        <v>Extremadura</v>
      </c>
      <c r="K130" s="146" t="str">
        <f>+K10</f>
        <v>Galicia</v>
      </c>
      <c r="L130" s="146" t="str">
        <f>+L10</f>
        <v>Madrid</v>
      </c>
      <c r="M130" s="146" t="str">
        <f>+M10</f>
        <v>Murcia</v>
      </c>
    </row>
    <row r="131" spans="2:13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</row>
    <row r="132" spans="2:13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</row>
    <row r="133" spans="2:13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</row>
    <row r="134" spans="2:13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16313</v>
      </c>
      <c r="J137" s="42">
        <f>+C122</f>
        <v>2832</v>
      </c>
      <c r="K137" s="42">
        <f>+D122</f>
        <v>6935</v>
      </c>
      <c r="L137" s="42">
        <f>+E122</f>
        <v>12203</v>
      </c>
      <c r="M137" s="42">
        <f>+F122</f>
        <v>3171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15343</v>
      </c>
      <c r="C139" s="37">
        <f t="shared" ref="C139:F139" si="10">+C140+C141</f>
        <v>2874</v>
      </c>
      <c r="D139" s="37">
        <f t="shared" ref="D139" si="11">+D140+D141</f>
        <v>6230</v>
      </c>
      <c r="E139" s="37">
        <f t="shared" si="10"/>
        <v>13014</v>
      </c>
      <c r="F139" s="37">
        <f t="shared" si="10"/>
        <v>3521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9981</v>
      </c>
      <c r="C140" s="38">
        <v>2325</v>
      </c>
      <c r="D140" s="38">
        <v>4861</v>
      </c>
      <c r="E140" s="38">
        <v>9359</v>
      </c>
      <c r="F140" s="38">
        <v>2743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5362</v>
      </c>
      <c r="C141" s="38">
        <v>549</v>
      </c>
      <c r="D141" s="38">
        <v>1369</v>
      </c>
      <c r="E141" s="38">
        <v>3655</v>
      </c>
      <c r="F141" s="38">
        <v>778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970</v>
      </c>
      <c r="C144" s="40">
        <f>+J137-C139</f>
        <v>-42</v>
      </c>
      <c r="D144" s="40">
        <f>+K137-D139</f>
        <v>705</v>
      </c>
      <c r="E144" s="40">
        <f>+L137-E139</f>
        <v>-811</v>
      </c>
      <c r="F144" s="40">
        <f>+M137-F139</f>
        <v>-350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46" t="str">
        <f>+B10</f>
        <v>Cataluña</v>
      </c>
      <c r="C154" s="146" t="str">
        <f>+C10</f>
        <v>Extremadura</v>
      </c>
      <c r="D154" s="146" t="str">
        <f>+D10</f>
        <v>Galicia</v>
      </c>
      <c r="E154" s="146" t="str">
        <f>+E10</f>
        <v>Madrid</v>
      </c>
      <c r="F154" s="146" t="str">
        <f>+F10</f>
        <v>Murcia</v>
      </c>
      <c r="G154" s="146" t="s">
        <v>4</v>
      </c>
      <c r="H154" s="143" t="s">
        <v>147</v>
      </c>
      <c r="I154" s="146" t="str">
        <f>+I10</f>
        <v>Cataluña</v>
      </c>
      <c r="J154" s="146" t="str">
        <f>+J10</f>
        <v>Extremadura</v>
      </c>
      <c r="K154" s="146" t="str">
        <f>+K10</f>
        <v>Galicia</v>
      </c>
      <c r="L154" s="146" t="str">
        <f>+L10</f>
        <v>Madrid</v>
      </c>
      <c r="M154" s="146" t="str">
        <f>+M10</f>
        <v>Murcia</v>
      </c>
    </row>
    <row r="155" spans="2:13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</row>
    <row r="156" spans="2:13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</row>
    <row r="157" spans="2:13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</row>
    <row r="158" spans="2:13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16313</v>
      </c>
      <c r="J161" s="42">
        <f>+C122</f>
        <v>2832</v>
      </c>
      <c r="K161" s="42">
        <f>+D122</f>
        <v>6935</v>
      </c>
      <c r="L161" s="42">
        <f>+E122</f>
        <v>12203</v>
      </c>
      <c r="M161" s="42">
        <f>+F122</f>
        <v>3171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20596</v>
      </c>
      <c r="C163" s="37">
        <f>+J16-J17-J18+C141-J20</f>
        <v>3520</v>
      </c>
      <c r="D163" s="37">
        <f>+K16-K17-K18+D141-K20</f>
        <v>7691</v>
      </c>
      <c r="E163" s="37">
        <f>+L16-L17-L18+E141-L20</f>
        <v>15508</v>
      </c>
      <c r="F163" s="37">
        <f>+M16-M17-M18+F141-M20</f>
        <v>4014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15343</v>
      </c>
      <c r="C164" s="38">
        <f t="shared" ref="C164:F164" si="12">+C139</f>
        <v>2874</v>
      </c>
      <c r="D164" s="38">
        <f t="shared" ref="D164" si="13">+D139</f>
        <v>6230</v>
      </c>
      <c r="E164" s="38">
        <f t="shared" si="12"/>
        <v>13014</v>
      </c>
      <c r="F164" s="38">
        <f t="shared" si="12"/>
        <v>3521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5253</v>
      </c>
      <c r="C165" s="38">
        <f t="shared" ref="C165:F165" si="14">+C163-C164</f>
        <v>646</v>
      </c>
      <c r="D165" s="38">
        <f t="shared" ref="D165" si="15">+D163-D164</f>
        <v>1461</v>
      </c>
      <c r="E165" s="38">
        <f t="shared" si="14"/>
        <v>2494</v>
      </c>
      <c r="F165" s="38">
        <f t="shared" si="14"/>
        <v>493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-4283</v>
      </c>
      <c r="C169" s="40">
        <f>+J161-C163-C166</f>
        <v>-688</v>
      </c>
      <c r="D169" s="40">
        <f>+K161-D163-D166</f>
        <v>-756</v>
      </c>
      <c r="E169" s="40">
        <f>+L161-E163-E166</f>
        <v>-3305</v>
      </c>
      <c r="F169" s="40">
        <f>+M161-F163-F166</f>
        <v>-843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46" t="str">
        <f>+B10</f>
        <v>Cataluña</v>
      </c>
      <c r="C177" s="146" t="str">
        <f>+C10</f>
        <v>Extremadura</v>
      </c>
      <c r="D177" s="146" t="str">
        <f>+D10</f>
        <v>Galicia</v>
      </c>
      <c r="E177" s="146" t="str">
        <f>+E10</f>
        <v>Madrid</v>
      </c>
      <c r="F177" s="146" t="str">
        <f>+F10</f>
        <v>Murcia</v>
      </c>
      <c r="G177" s="146" t="s">
        <v>4</v>
      </c>
      <c r="H177" s="143" t="s">
        <v>147</v>
      </c>
      <c r="I177" s="146" t="str">
        <f>+I10</f>
        <v>Cataluña</v>
      </c>
      <c r="J177" s="146" t="str">
        <f>+J10</f>
        <v>Extremadura</v>
      </c>
      <c r="K177" s="146" t="str">
        <f>+K10</f>
        <v>Galicia</v>
      </c>
      <c r="L177" s="146" t="str">
        <f>+L10</f>
        <v>Madrid</v>
      </c>
      <c r="M177" s="146" t="str">
        <f>+M10</f>
        <v>Murcia</v>
      </c>
    </row>
    <row r="178" spans="2:13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</row>
    <row r="179" spans="2:13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</row>
    <row r="180" spans="2:13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</row>
    <row r="181" spans="2:13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970</v>
      </c>
      <c r="J184" s="42">
        <f>+C144</f>
        <v>-42</v>
      </c>
      <c r="K184" s="42">
        <f>+D144</f>
        <v>705</v>
      </c>
      <c r="L184" s="42">
        <f>+E144</f>
        <v>-811</v>
      </c>
      <c r="M184" s="42">
        <f>+F144</f>
        <v>-350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5253</v>
      </c>
      <c r="C186" s="37">
        <f>+C187</f>
        <v>646</v>
      </c>
      <c r="D186" s="37">
        <f>+D187</f>
        <v>1461</v>
      </c>
      <c r="E186" s="37">
        <f>+E187</f>
        <v>2494</v>
      </c>
      <c r="F186" s="37">
        <f>+F187</f>
        <v>493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5253</v>
      </c>
      <c r="C187" s="38">
        <f t="shared" ref="B187:F188" si="16">+C165</f>
        <v>646</v>
      </c>
      <c r="D187" s="38">
        <f t="shared" ref="D187" si="17">+D165</f>
        <v>1461</v>
      </c>
      <c r="E187" s="38">
        <f>+E165</f>
        <v>2494</v>
      </c>
      <c r="F187" s="38">
        <f>+F165</f>
        <v>493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-4283</v>
      </c>
      <c r="C191" s="40">
        <f>+J184-C186</f>
        <v>-688</v>
      </c>
      <c r="D191" s="40">
        <f>+K184-D186</f>
        <v>-756</v>
      </c>
      <c r="E191" s="40">
        <f>+L184-E186</f>
        <v>-3305</v>
      </c>
      <c r="F191" s="40">
        <f>+M184-F186</f>
        <v>-843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46" t="str">
        <f>+B10</f>
        <v>Cataluña</v>
      </c>
      <c r="C202" s="146" t="str">
        <f>+C10</f>
        <v>Extremadura</v>
      </c>
      <c r="D202" s="146" t="str">
        <f>+D10</f>
        <v>Galicia</v>
      </c>
      <c r="E202" s="146" t="str">
        <f>+E10</f>
        <v>Madrid</v>
      </c>
      <c r="F202" s="146" t="str">
        <f>+F10</f>
        <v>Murcia</v>
      </c>
      <c r="G202" s="146" t="s">
        <v>4</v>
      </c>
      <c r="H202" s="143" t="s">
        <v>147</v>
      </c>
      <c r="I202" s="146" t="str">
        <f>+I10</f>
        <v>Cataluña</v>
      </c>
      <c r="J202" s="146" t="str">
        <f>+J10</f>
        <v>Extremadura</v>
      </c>
      <c r="K202" s="146" t="str">
        <f>+K10</f>
        <v>Galicia</v>
      </c>
      <c r="L202" s="146" t="str">
        <f>+L10</f>
        <v>Madrid</v>
      </c>
      <c r="M202" s="146" t="str">
        <f>+M10</f>
        <v>Murcia</v>
      </c>
    </row>
    <row r="203" spans="2:13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</row>
    <row r="204" spans="2:13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</row>
    <row r="205" spans="2:13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</row>
    <row r="206" spans="2:13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-4283</v>
      </c>
      <c r="J209" s="42">
        <f>+C191</f>
        <v>-688</v>
      </c>
      <c r="K209" s="42">
        <f>+D191</f>
        <v>-756</v>
      </c>
      <c r="L209" s="42">
        <f>+E191</f>
        <v>-3305</v>
      </c>
      <c r="M209" s="42">
        <f>+F191</f>
        <v>-843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874</v>
      </c>
      <c r="J211" s="37">
        <f t="shared" ref="J211:M211" si="19">+J212+J213+J214</f>
        <v>416</v>
      </c>
      <c r="K211" s="37">
        <f t="shared" ref="K211" si="20">+K212+K213+K214</f>
        <v>863</v>
      </c>
      <c r="L211" s="37">
        <f t="shared" si="19"/>
        <v>539</v>
      </c>
      <c r="M211" s="37">
        <f t="shared" si="19"/>
        <v>217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458</v>
      </c>
      <c r="J212" s="38">
        <v>42</v>
      </c>
      <c r="K212" s="38">
        <v>165</v>
      </c>
      <c r="L212" s="38">
        <v>359</v>
      </c>
      <c r="M212" s="38">
        <v>80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143</v>
      </c>
      <c r="J213" s="38">
        <v>273</v>
      </c>
      <c r="K213" s="38">
        <v>438</v>
      </c>
      <c r="L213" s="38">
        <v>59</v>
      </c>
      <c r="M213" s="38">
        <v>83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273</v>
      </c>
      <c r="J214" s="38">
        <v>101</v>
      </c>
      <c r="K214" s="38">
        <v>260</v>
      </c>
      <c r="L214" s="38">
        <v>121</v>
      </c>
      <c r="M214" s="38">
        <v>54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292</v>
      </c>
      <c r="J216" s="39">
        <v>98</v>
      </c>
      <c r="K216" s="39">
        <v>259</v>
      </c>
      <c r="L216" s="39">
        <v>139</v>
      </c>
      <c r="M216" s="39">
        <v>39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-65</v>
      </c>
      <c r="J217" s="39">
        <v>-1</v>
      </c>
      <c r="K217" s="39">
        <v>-6</v>
      </c>
      <c r="L217" s="39">
        <v>-58</v>
      </c>
      <c r="M217" s="39">
        <v>-14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-606</v>
      </c>
      <c r="J218" s="37">
        <f t="shared" ref="J218:M218" si="21">+J219+J220+J221</f>
        <v>-225</v>
      </c>
      <c r="K218" s="37">
        <f t="shared" ref="K218" si="22">+K219+K220+K221</f>
        <v>-371</v>
      </c>
      <c r="L218" s="37">
        <f t="shared" si="21"/>
        <v>-142</v>
      </c>
      <c r="M218" s="37">
        <f t="shared" si="21"/>
        <v>-71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-291</v>
      </c>
      <c r="J220" s="38">
        <v>-146</v>
      </c>
      <c r="K220" s="38">
        <v>-277</v>
      </c>
      <c r="L220" s="38">
        <v>-58</v>
      </c>
      <c r="M220" s="38">
        <v>-45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-315</v>
      </c>
      <c r="J221" s="38">
        <v>-79</v>
      </c>
      <c r="K221" s="38">
        <v>-94</v>
      </c>
      <c r="L221" s="38">
        <v>-84</v>
      </c>
      <c r="M221" s="38">
        <v>-26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-246</v>
      </c>
      <c r="J223" s="39">
        <v>-21</v>
      </c>
      <c r="K223" s="39">
        <v>-63</v>
      </c>
      <c r="L223" s="39">
        <v>-10</v>
      </c>
      <c r="M223" s="39">
        <v>-26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f>+I209+I211+I218</f>
        <v>-4015</v>
      </c>
      <c r="C226" s="40">
        <f>+J209+J211+J218</f>
        <v>-497</v>
      </c>
      <c r="D226" s="40">
        <f>+K209+K211+K218</f>
        <v>-264</v>
      </c>
      <c r="E226" s="40">
        <f>+L209+L211+L218</f>
        <v>-2908</v>
      </c>
      <c r="F226" s="40">
        <f>+M209+M211+M218</f>
        <v>-697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46" t="str">
        <f>+B10</f>
        <v>Cataluña</v>
      </c>
      <c r="C234" s="146" t="str">
        <f>+C10</f>
        <v>Extremadura</v>
      </c>
      <c r="D234" s="146" t="str">
        <f>+D10</f>
        <v>Galicia</v>
      </c>
      <c r="E234" s="146" t="str">
        <f>+E10</f>
        <v>Madrid</v>
      </c>
      <c r="F234" s="146" t="str">
        <f>+F10</f>
        <v>Murcia</v>
      </c>
      <c r="G234" s="146" t="s">
        <v>4</v>
      </c>
      <c r="H234" s="143" t="s">
        <v>147</v>
      </c>
      <c r="I234" s="146" t="str">
        <f>+I10</f>
        <v>Cataluña</v>
      </c>
      <c r="J234" s="146" t="str">
        <f>+J10</f>
        <v>Extremadura</v>
      </c>
      <c r="K234" s="146" t="str">
        <f>+K10</f>
        <v>Galicia</v>
      </c>
      <c r="L234" s="146" t="str">
        <f>+L10</f>
        <v>Madrid</v>
      </c>
      <c r="M234" s="146" t="str">
        <f>+M10</f>
        <v>Murcia</v>
      </c>
    </row>
    <row r="235" spans="2:13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</row>
    <row r="236" spans="2:13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</row>
    <row r="237" spans="2:13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</row>
    <row r="238" spans="2:13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-4015</v>
      </c>
      <c r="J241" s="42">
        <f>+C226</f>
        <v>-497</v>
      </c>
      <c r="K241" s="42">
        <f>+D226</f>
        <v>-264</v>
      </c>
      <c r="L241" s="42">
        <f>+E226</f>
        <v>-2908</v>
      </c>
      <c r="M241" s="42">
        <f>+F226</f>
        <v>-697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f>B244+B246</f>
        <v>3857</v>
      </c>
      <c r="C243" s="37">
        <f t="shared" ref="C243:F243" si="23">C244+C246</f>
        <v>310</v>
      </c>
      <c r="D243" s="37">
        <f t="shared" ref="D243" si="24">D244+D246</f>
        <v>957</v>
      </c>
      <c r="E243" s="37">
        <f t="shared" si="23"/>
        <v>1209</v>
      </c>
      <c r="F243" s="37">
        <f t="shared" si="23"/>
        <v>306</v>
      </c>
      <c r="G243" s="60" t="s">
        <v>167</v>
      </c>
      <c r="H243" s="60" t="s">
        <v>168</v>
      </c>
      <c r="I243" s="38"/>
      <c r="J243" s="38"/>
      <c r="K243" s="38"/>
      <c r="L243" s="38"/>
      <c r="M243" s="38"/>
    </row>
    <row r="244" spans="2:13" s="16" customFormat="1" ht="15">
      <c r="B244" s="41">
        <v>3865</v>
      </c>
      <c r="C244" s="41">
        <v>310</v>
      </c>
      <c r="D244" s="41">
        <v>957</v>
      </c>
      <c r="E244" s="41">
        <v>1197</v>
      </c>
      <c r="F244" s="41">
        <v>303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-2060</v>
      </c>
      <c r="C245" s="37">
        <v>-341</v>
      </c>
      <c r="D245" s="37">
        <v>-820</v>
      </c>
      <c r="E245" s="37">
        <v>-1335</v>
      </c>
      <c r="F245" s="37">
        <v>-305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-8</v>
      </c>
      <c r="C246" s="41">
        <v>0</v>
      </c>
      <c r="D246" s="41">
        <v>0</v>
      </c>
      <c r="E246" s="41">
        <v>12</v>
      </c>
      <c r="F246" s="41">
        <v>3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20</v>
      </c>
      <c r="C247" s="37">
        <v>23</v>
      </c>
      <c r="D247" s="37">
        <v>0</v>
      </c>
      <c r="E247" s="37">
        <v>2</v>
      </c>
      <c r="F247" s="37">
        <v>14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f>+I241-B244-B245-B246-B247</f>
        <v>-5832</v>
      </c>
      <c r="C249" s="40">
        <f>+J241-C244-C245-C246-C247</f>
        <v>-489</v>
      </c>
      <c r="D249" s="40">
        <f>+K241-D244-D245-D246-D247</f>
        <v>-401</v>
      </c>
      <c r="E249" s="40">
        <f>+L241-E244-E245-E246-E247</f>
        <v>-2784</v>
      </c>
      <c r="F249" s="40">
        <f>+M241-F244-F245-F246-F247</f>
        <v>-712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</row>
    <row r="256" spans="2:13">
      <c r="B256" s="4"/>
    </row>
  </sheetData>
  <protectedRanges>
    <protectedRange sqref="B166:F166" name="Cuenta_renta_disponible_2"/>
  </protectedRanges>
  <mergeCells count="108"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199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186</v>
      </c>
      <c r="C10" s="149" t="s">
        <v>187</v>
      </c>
      <c r="D10" s="149" t="s">
        <v>188</v>
      </c>
      <c r="E10" s="149" t="s">
        <v>189</v>
      </c>
      <c r="F10" s="146" t="s">
        <v>4</v>
      </c>
      <c r="G10" s="143" t="s">
        <v>147</v>
      </c>
      <c r="H10" s="146" t="str">
        <f>+B10</f>
        <v>Navarra</v>
      </c>
      <c r="I10" s="146" t="str">
        <f>+C10</f>
        <v>La Rioja</v>
      </c>
      <c r="J10" s="146" t="str">
        <f>+D10</f>
        <v>Valencia</v>
      </c>
      <c r="K10" s="146" t="str">
        <f>+E10</f>
        <v>País Vasco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Valencia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1914</v>
      </c>
      <c r="I16" s="37">
        <f>+C46+C51+C52+C21+C25</f>
        <v>886</v>
      </c>
      <c r="J16" s="37">
        <f t="shared" ref="J16:K16" si="0">+D46+D51+D52+D21+D25</f>
        <v>11101</v>
      </c>
      <c r="K16" s="37">
        <f t="shared" si="0"/>
        <v>6864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44</v>
      </c>
      <c r="I17" s="38">
        <v>39</v>
      </c>
      <c r="J17" s="38">
        <v>716</v>
      </c>
      <c r="K17" s="38">
        <v>150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46</v>
      </c>
      <c r="I18" s="38">
        <v>60</v>
      </c>
      <c r="J18" s="38">
        <v>595</v>
      </c>
      <c r="K18" s="38">
        <v>280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1824</v>
      </c>
      <c r="I19" s="38">
        <f>+I16-I17-I18</f>
        <v>787</v>
      </c>
      <c r="J19" s="38">
        <f>+J16-J17-J18</f>
        <v>9790</v>
      </c>
      <c r="K19" s="38">
        <f>+K16-K17-K18</f>
        <v>6434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50</v>
      </c>
      <c r="I20" s="46">
        <v>16</v>
      </c>
      <c r="J20" s="46">
        <v>297</v>
      </c>
      <c r="K20" s="46">
        <v>169</v>
      </c>
    </row>
    <row r="21" spans="2:11" s="16" customFormat="1" ht="16.149999999999999" customHeight="1">
      <c r="B21" s="37">
        <v>450</v>
      </c>
      <c r="C21" s="37">
        <v>253</v>
      </c>
      <c r="D21" s="37">
        <v>3011</v>
      </c>
      <c r="E21" s="37">
        <v>1621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1464</v>
      </c>
      <c r="C23" s="40">
        <f>+I16-C21</f>
        <v>633</v>
      </c>
      <c r="D23" s="40">
        <f>+J16-D21</f>
        <v>8090</v>
      </c>
      <c r="E23" s="40">
        <f>+K16-E21</f>
        <v>5243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210</v>
      </c>
      <c r="C25" s="37">
        <v>102</v>
      </c>
      <c r="D25" s="37">
        <v>1346</v>
      </c>
      <c r="E25" s="37">
        <v>596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1254</v>
      </c>
      <c r="C27" s="40">
        <f>+C23-C25</f>
        <v>531</v>
      </c>
      <c r="D27" s="40">
        <f>+D23-D25</f>
        <v>6744</v>
      </c>
      <c r="E27" s="40">
        <f>+E23-E25</f>
        <v>4647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Navarra</v>
      </c>
      <c r="C38" s="146" t="str">
        <f>+C10</f>
        <v>La Rioja</v>
      </c>
      <c r="D38" s="146" t="str">
        <f>+D10</f>
        <v>Valencia</v>
      </c>
      <c r="E38" s="146" t="str">
        <f>+E10</f>
        <v>País Vasco</v>
      </c>
      <c r="F38" s="146" t="s">
        <v>4</v>
      </c>
      <c r="G38" s="143" t="s">
        <v>147</v>
      </c>
      <c r="H38" s="146" t="str">
        <f>+H10</f>
        <v>Navarra</v>
      </c>
      <c r="I38" s="146" t="str">
        <f>+I10</f>
        <v>La Rioja</v>
      </c>
      <c r="J38" s="146" t="str">
        <f>+J10</f>
        <v>Valencia</v>
      </c>
      <c r="K38" s="146" t="str">
        <f>+K10</f>
        <v>País Vasco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1254</v>
      </c>
      <c r="I44" s="42">
        <f>+C27</f>
        <v>531</v>
      </c>
      <c r="J44" s="42">
        <f t="shared" ref="J44:K44" si="1">+D27</f>
        <v>6744</v>
      </c>
      <c r="K44" s="42">
        <f t="shared" si="1"/>
        <v>4647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1253</v>
      </c>
      <c r="C46" s="37">
        <v>527</v>
      </c>
      <c r="D46" s="37">
        <v>6721</v>
      </c>
      <c r="E46" s="37">
        <v>4638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993</v>
      </c>
      <c r="C47" s="38">
        <v>412</v>
      </c>
      <c r="D47" s="38">
        <v>5238</v>
      </c>
      <c r="E47" s="38">
        <v>3558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260</v>
      </c>
      <c r="C48" s="38">
        <f t="shared" ref="C48:E48" si="2">SUM(C49:C50)</f>
        <v>115</v>
      </c>
      <c r="D48" s="38">
        <f t="shared" si="2"/>
        <v>1483</v>
      </c>
      <c r="E48" s="38">
        <f t="shared" si="2"/>
        <v>1080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189</v>
      </c>
      <c r="C49" s="96">
        <v>88</v>
      </c>
      <c r="D49" s="96">
        <v>1027</v>
      </c>
      <c r="E49" s="96">
        <v>892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71</v>
      </c>
      <c r="C50" s="96">
        <v>27</v>
      </c>
      <c r="D50" s="96">
        <v>456</v>
      </c>
      <c r="E50" s="96">
        <v>188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4</v>
      </c>
      <c r="D51" s="37">
        <v>23</v>
      </c>
      <c r="E51" s="37">
        <v>9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Navarra</v>
      </c>
      <c r="C62" s="146" t="str">
        <f>+C10</f>
        <v>La Rioja</v>
      </c>
      <c r="D62" s="146" t="str">
        <f>+D10</f>
        <v>Valencia</v>
      </c>
      <c r="E62" s="146" t="str">
        <f>+E10</f>
        <v>País Vasco</v>
      </c>
      <c r="F62" s="146" t="s">
        <v>4</v>
      </c>
      <c r="G62" s="143" t="s">
        <v>147</v>
      </c>
      <c r="H62" s="146" t="str">
        <f>+H10</f>
        <v>Navarra</v>
      </c>
      <c r="I62" s="146" t="str">
        <f>+I10</f>
        <v>La Rioja</v>
      </c>
      <c r="J62" s="146" t="str">
        <f>+J10</f>
        <v>Valencia</v>
      </c>
      <c r="K62" s="146" t="str">
        <f>+K10</f>
        <v>País Vasco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1696</v>
      </c>
      <c r="I70" s="37">
        <f>+I71+I75</f>
        <v>55</v>
      </c>
      <c r="J70" s="37">
        <f>+J71+J75</f>
        <v>1324</v>
      </c>
      <c r="K70" s="37">
        <f>+K71+K75</f>
        <v>9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1674</v>
      </c>
      <c r="I71" s="38">
        <f>+I72+I73+I74</f>
        <v>51</v>
      </c>
      <c r="J71" s="38">
        <f>+J72+J73+J74</f>
        <v>1298</v>
      </c>
      <c r="K71" s="38">
        <f>+K72+K73+K74</f>
        <v>5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1190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483</v>
      </c>
      <c r="I74" s="38">
        <v>51</v>
      </c>
      <c r="J74" s="38">
        <v>1298</v>
      </c>
      <c r="K74" s="38">
        <v>5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22</v>
      </c>
      <c r="I75" s="38">
        <v>4</v>
      </c>
      <c r="J75" s="38">
        <v>26</v>
      </c>
      <c r="K75" s="38">
        <v>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-47</v>
      </c>
      <c r="I76" s="37">
        <f>+I77+I78</f>
        <v>-12</v>
      </c>
      <c r="J76" s="37">
        <f>+J77+J78</f>
        <v>-106</v>
      </c>
      <c r="K76" s="37">
        <f>+K77+K78</f>
        <v>-162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-20</v>
      </c>
      <c r="I77" s="38">
        <v>-5</v>
      </c>
      <c r="J77" s="38">
        <v>-19</v>
      </c>
      <c r="K77" s="38">
        <v>-27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-27</v>
      </c>
      <c r="I78" s="38">
        <v>-7</v>
      </c>
      <c r="J78" s="38">
        <v>-87</v>
      </c>
      <c r="K78" s="38">
        <v>-135</v>
      </c>
    </row>
    <row r="79" spans="2:11" s="16" customFormat="1" ht="16.149999999999999" customHeight="1">
      <c r="B79" s="37">
        <f>+B80+B81+B82</f>
        <v>120</v>
      </c>
      <c r="C79" s="37">
        <f t="shared" ref="C79:E79" si="3">+C80+C81+C82</f>
        <v>15</v>
      </c>
      <c r="D79" s="37">
        <f t="shared" si="3"/>
        <v>482</v>
      </c>
      <c r="E79" s="37">
        <f t="shared" si="3"/>
        <v>213</v>
      </c>
      <c r="F79" s="76" t="s">
        <v>48</v>
      </c>
      <c r="G79" s="60" t="s">
        <v>49</v>
      </c>
      <c r="H79" s="37">
        <f>H80+H81+H82</f>
        <v>29</v>
      </c>
      <c r="I79" s="37">
        <f>I80+I81+I82</f>
        <v>1</v>
      </c>
      <c r="J79" s="37">
        <f>J80+J81+J82</f>
        <v>36</v>
      </c>
      <c r="K79" s="37">
        <f>K80+K81+K82</f>
        <v>40</v>
      </c>
    </row>
    <row r="80" spans="2:11" s="18" customFormat="1" ht="16.149999999999999" customHeight="1">
      <c r="B80" s="38">
        <v>120</v>
      </c>
      <c r="C80" s="38">
        <v>15</v>
      </c>
      <c r="D80" s="38">
        <v>482</v>
      </c>
      <c r="E80" s="38">
        <v>213</v>
      </c>
      <c r="F80" s="26" t="s">
        <v>50</v>
      </c>
      <c r="G80" s="26" t="s">
        <v>134</v>
      </c>
      <c r="H80" s="47">
        <v>18</v>
      </c>
      <c r="I80" s="47">
        <v>1</v>
      </c>
      <c r="J80" s="47">
        <v>34</v>
      </c>
      <c r="K80" s="47">
        <v>14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11</v>
      </c>
      <c r="I81" s="47">
        <v>0</v>
      </c>
      <c r="J81" s="47">
        <v>2</v>
      </c>
      <c r="K81" s="47">
        <v>26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1558</v>
      </c>
      <c r="C85" s="40">
        <f>+I68+I70+I76+I79-C79</f>
        <v>29</v>
      </c>
      <c r="D85" s="40">
        <f>+J68+J70+J76+J79-D79</f>
        <v>772</v>
      </c>
      <c r="E85" s="40">
        <f>+K68+K70+K76+K79-E79</f>
        <v>-326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Navarra</v>
      </c>
      <c r="C93" s="146" t="str">
        <f>+C10</f>
        <v>La Rioja</v>
      </c>
      <c r="D93" s="146" t="str">
        <f>+D10</f>
        <v>Valencia</v>
      </c>
      <c r="E93" s="146" t="str">
        <f>+E10</f>
        <v>País Vasco</v>
      </c>
      <c r="F93" s="146" t="s">
        <v>4</v>
      </c>
      <c r="G93" s="143" t="s">
        <v>147</v>
      </c>
      <c r="H93" s="146" t="str">
        <f>+H10</f>
        <v>Navarra</v>
      </c>
      <c r="I93" s="146" t="str">
        <f>+I10</f>
        <v>La Rioja</v>
      </c>
      <c r="J93" s="146" t="str">
        <f>+J10</f>
        <v>Valencia</v>
      </c>
      <c r="K93" s="146" t="str">
        <f>+K10</f>
        <v>País Vasco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1558</v>
      </c>
      <c r="I100" s="42">
        <f t="shared" ref="I100:K100" si="4">+C85</f>
        <v>29</v>
      </c>
      <c r="J100" s="42">
        <f t="shared" si="4"/>
        <v>772</v>
      </c>
      <c r="K100" s="42">
        <f t="shared" si="4"/>
        <v>-326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1401</v>
      </c>
      <c r="I102" s="37">
        <f>+I103+I104</f>
        <v>255</v>
      </c>
      <c r="J102" s="37">
        <f>+J103+J104</f>
        <v>2957</v>
      </c>
      <c r="K102" s="37">
        <f>+K103+K104</f>
        <v>0</v>
      </c>
    </row>
    <row r="103" spans="2:11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1353</v>
      </c>
      <c r="I103" s="38">
        <v>243</v>
      </c>
      <c r="J103" s="38">
        <v>2847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48</v>
      </c>
      <c r="I104" s="38">
        <v>12</v>
      </c>
      <c r="J104" s="38">
        <v>110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18</v>
      </c>
      <c r="I105" s="37">
        <f t="shared" ref="I105:K105" si="6">+I106+I107+I108</f>
        <v>3</v>
      </c>
      <c r="J105" s="37">
        <f t="shared" si="6"/>
        <v>56</v>
      </c>
      <c r="K105" s="37">
        <f t="shared" si="6"/>
        <v>21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18</v>
      </c>
      <c r="I107" s="38">
        <v>3</v>
      </c>
      <c r="J107" s="38">
        <v>56</v>
      </c>
      <c r="K107" s="38">
        <v>21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206</v>
      </c>
      <c r="C109" s="37">
        <v>17</v>
      </c>
      <c r="D109" s="37">
        <v>258</v>
      </c>
      <c r="E109" s="37">
        <v>571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17</v>
      </c>
      <c r="C111" s="38">
        <v>3</v>
      </c>
      <c r="D111" s="38">
        <v>17</v>
      </c>
      <c r="E111" s="38">
        <v>21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189</v>
      </c>
      <c r="C112" s="38">
        <v>14</v>
      </c>
      <c r="D112" s="38">
        <v>241</v>
      </c>
      <c r="E112" s="38">
        <v>550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987</v>
      </c>
      <c r="C113" s="37">
        <f t="shared" ref="C113:E113" si="7">+C114+C115+C116+C117+C118+C119</f>
        <v>68</v>
      </c>
      <c r="D113" s="37">
        <f t="shared" si="7"/>
        <v>1909</v>
      </c>
      <c r="E113" s="37">
        <f t="shared" si="7"/>
        <v>375</v>
      </c>
      <c r="F113" s="76" t="s">
        <v>69</v>
      </c>
      <c r="G113" s="60" t="s">
        <v>70</v>
      </c>
      <c r="H113" s="37">
        <f>+H114+H115+H116+H117+H118+H119</f>
        <v>178</v>
      </c>
      <c r="I113" s="37">
        <f>+I114+I115+I116+I117+I118+I119</f>
        <v>684</v>
      </c>
      <c r="J113" s="37">
        <f>+J114+J115+J116+J117+J118+J119</f>
        <v>8097</v>
      </c>
      <c r="K113" s="37">
        <f>+K114+K115+K116+K117+K118+K119</f>
        <v>8590</v>
      </c>
    </row>
    <row r="114" spans="2:11" s="18" customFormat="1" ht="16.149999999999999" customHeight="1">
      <c r="B114" s="38">
        <v>2</v>
      </c>
      <c r="C114" s="38">
        <v>1</v>
      </c>
      <c r="D114" s="38">
        <v>0</v>
      </c>
      <c r="E114" s="38">
        <v>4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0</v>
      </c>
      <c r="K115" s="38">
        <v>2</v>
      </c>
    </row>
    <row r="116" spans="2:11" s="18" customFormat="1" ht="16.149999999999999" customHeight="1">
      <c r="B116" s="38">
        <v>943</v>
      </c>
      <c r="C116" s="38">
        <v>46</v>
      </c>
      <c r="D116" s="38">
        <v>1820</v>
      </c>
      <c r="E116" s="38">
        <v>121</v>
      </c>
      <c r="F116" s="68" t="s">
        <v>75</v>
      </c>
      <c r="G116" s="69" t="s">
        <v>155</v>
      </c>
      <c r="H116" s="38">
        <v>138</v>
      </c>
      <c r="I116" s="38">
        <v>671</v>
      </c>
      <c r="J116" s="38">
        <v>7915</v>
      </c>
      <c r="K116" s="38">
        <v>8490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4</v>
      </c>
      <c r="I117" s="38">
        <v>1</v>
      </c>
      <c r="J117" s="38">
        <v>6</v>
      </c>
      <c r="K117" s="38">
        <v>11</v>
      </c>
    </row>
    <row r="118" spans="2:11" s="18" customFormat="1" ht="16.149999999999999" customHeight="1">
      <c r="B118" s="38">
        <v>42</v>
      </c>
      <c r="C118" s="38">
        <v>21</v>
      </c>
      <c r="D118" s="38">
        <v>89</v>
      </c>
      <c r="E118" s="38">
        <v>250</v>
      </c>
      <c r="F118" s="26" t="s">
        <v>78</v>
      </c>
      <c r="G118" s="26" t="s">
        <v>79</v>
      </c>
      <c r="H118" s="38">
        <v>35</v>
      </c>
      <c r="I118" s="38">
        <v>11</v>
      </c>
      <c r="J118" s="38">
        <v>176</v>
      </c>
      <c r="K118" s="38">
        <v>87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1962</v>
      </c>
      <c r="C122" s="40">
        <f>+I100+I102+I105+I113-C102-C109-C113</f>
        <v>886</v>
      </c>
      <c r="D122" s="40">
        <f>+J100+J102+J105+J113-D102-D109-D113</f>
        <v>9715</v>
      </c>
      <c r="E122" s="40">
        <f>+K100+K102+K105+K113-E102-E109-E113</f>
        <v>7339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Navarra</v>
      </c>
      <c r="C130" s="146" t="str">
        <f>+C10</f>
        <v>La Rioja</v>
      </c>
      <c r="D130" s="146" t="str">
        <f>+D10</f>
        <v>Valencia</v>
      </c>
      <c r="E130" s="146" t="str">
        <f>+E10</f>
        <v>País Vasco</v>
      </c>
      <c r="F130" s="146" t="s">
        <v>4</v>
      </c>
      <c r="G130" s="143" t="s">
        <v>147</v>
      </c>
      <c r="H130" s="146" t="str">
        <f>+H10</f>
        <v>Navarra</v>
      </c>
      <c r="I130" s="146" t="str">
        <f>+I10</f>
        <v>La Rioja</v>
      </c>
      <c r="J130" s="146" t="str">
        <f>+J10</f>
        <v>Valencia</v>
      </c>
      <c r="K130" s="146" t="str">
        <f>+K10</f>
        <v>País Vasco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1962</v>
      </c>
      <c r="I137" s="42">
        <f>+C122</f>
        <v>886</v>
      </c>
      <c r="J137" s="42">
        <f>+D122</f>
        <v>9715</v>
      </c>
      <c r="K137" s="42">
        <f>+E122</f>
        <v>7339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1668</v>
      </c>
      <c r="C139" s="37">
        <f t="shared" ref="C139:E139" si="8">+C140+C141</f>
        <v>780</v>
      </c>
      <c r="D139" s="37">
        <f t="shared" si="8"/>
        <v>10663</v>
      </c>
      <c r="E139" s="37">
        <f t="shared" si="8"/>
        <v>5873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1239</v>
      </c>
      <c r="C140" s="38">
        <v>588</v>
      </c>
      <c r="D140" s="38">
        <v>7533</v>
      </c>
      <c r="E140" s="38">
        <v>4420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429</v>
      </c>
      <c r="C141" s="38">
        <v>192</v>
      </c>
      <c r="D141" s="38">
        <v>3130</v>
      </c>
      <c r="E141" s="38">
        <v>1453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294</v>
      </c>
      <c r="C144" s="40">
        <f>+I137-C139</f>
        <v>106</v>
      </c>
      <c r="D144" s="40">
        <f>+J137-D139</f>
        <v>-948</v>
      </c>
      <c r="E144" s="40">
        <f>+K137-E139</f>
        <v>1466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Navarra</v>
      </c>
      <c r="C154" s="146" t="str">
        <f>+C10</f>
        <v>La Rioja</v>
      </c>
      <c r="D154" s="146" t="str">
        <f>+D10</f>
        <v>Valencia</v>
      </c>
      <c r="E154" s="146" t="str">
        <f>+E10</f>
        <v>País Vasco</v>
      </c>
      <c r="F154" s="146" t="s">
        <v>4</v>
      </c>
      <c r="G154" s="143" t="s">
        <v>147</v>
      </c>
      <c r="H154" s="146" t="str">
        <f>+H10</f>
        <v>Navarra</v>
      </c>
      <c r="I154" s="146" t="str">
        <f>+I10</f>
        <v>La Rioja</v>
      </c>
      <c r="J154" s="146" t="str">
        <f>+J10</f>
        <v>Valencia</v>
      </c>
      <c r="K154" s="146" t="str">
        <f>+K10</f>
        <v>País Vasco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1962</v>
      </c>
      <c r="I161" s="42">
        <f>+C122</f>
        <v>886</v>
      </c>
      <c r="J161" s="42">
        <f>+D122</f>
        <v>9715</v>
      </c>
      <c r="K161" s="42">
        <f>+E122</f>
        <v>7339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2203</v>
      </c>
      <c r="C163" s="37">
        <f>+I16-I17-I18+C141-I20</f>
        <v>963</v>
      </c>
      <c r="D163" s="37">
        <f>+J16-J17-J18+D141-J20</f>
        <v>12623</v>
      </c>
      <c r="E163" s="37">
        <f>+K16-K17-K18+E141-K20</f>
        <v>7718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1668</v>
      </c>
      <c r="C164" s="38">
        <f t="shared" ref="C164:E164" si="9">+C139</f>
        <v>780</v>
      </c>
      <c r="D164" s="38">
        <f t="shared" si="9"/>
        <v>10663</v>
      </c>
      <c r="E164" s="38">
        <f t="shared" si="9"/>
        <v>5873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535</v>
      </c>
      <c r="C165" s="38">
        <f t="shared" ref="C165:E165" si="10">+C163-C164</f>
        <v>183</v>
      </c>
      <c r="D165" s="38">
        <f t="shared" si="10"/>
        <v>1960</v>
      </c>
      <c r="E165" s="38">
        <f t="shared" si="10"/>
        <v>1845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-241</v>
      </c>
      <c r="C169" s="40">
        <f>+I161-C163-C166</f>
        <v>-77</v>
      </c>
      <c r="D169" s="40">
        <f>+J161-D163-D166</f>
        <v>-2908</v>
      </c>
      <c r="E169" s="40">
        <f>+K161-E163-E166</f>
        <v>-379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Navarra</v>
      </c>
      <c r="C177" s="146" t="str">
        <f>+C10</f>
        <v>La Rioja</v>
      </c>
      <c r="D177" s="146" t="str">
        <f>+D10</f>
        <v>Valencia</v>
      </c>
      <c r="E177" s="146" t="str">
        <f>+E10</f>
        <v>País Vasco</v>
      </c>
      <c r="F177" s="146" t="s">
        <v>4</v>
      </c>
      <c r="G177" s="143" t="s">
        <v>147</v>
      </c>
      <c r="H177" s="146" t="str">
        <f>+H10</f>
        <v>Navarra</v>
      </c>
      <c r="I177" s="146" t="str">
        <f>+I10</f>
        <v>La Rioja</v>
      </c>
      <c r="J177" s="146" t="str">
        <f>+J10</f>
        <v>Valencia</v>
      </c>
      <c r="K177" s="146" t="str">
        <f>+K10</f>
        <v>País Vasco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294</v>
      </c>
      <c r="I184" s="42">
        <f>+C144</f>
        <v>106</v>
      </c>
      <c r="J184" s="42">
        <f>+D144</f>
        <v>-948</v>
      </c>
      <c r="K184" s="42">
        <f>+E144</f>
        <v>1466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535</v>
      </c>
      <c r="C186" s="37">
        <f>+C187</f>
        <v>183</v>
      </c>
      <c r="D186" s="37">
        <f>+D187</f>
        <v>1960</v>
      </c>
      <c r="E186" s="37">
        <f>+E187</f>
        <v>1845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535</v>
      </c>
      <c r="C187" s="38">
        <f t="shared" ref="B187:E188" si="11">+C165</f>
        <v>183</v>
      </c>
      <c r="D187" s="38">
        <f>+D165</f>
        <v>1960</v>
      </c>
      <c r="E187" s="38">
        <f>+E165</f>
        <v>1845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-241</v>
      </c>
      <c r="C191" s="40">
        <f>+I184-C186</f>
        <v>-77</v>
      </c>
      <c r="D191" s="40">
        <f>+J184-D186</f>
        <v>-2908</v>
      </c>
      <c r="E191" s="40">
        <f>+K184-E186</f>
        <v>-379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Navarra</v>
      </c>
      <c r="C202" s="146" t="str">
        <f>+C10</f>
        <v>La Rioja</v>
      </c>
      <c r="D202" s="146" t="str">
        <f>+D10</f>
        <v>Valencia</v>
      </c>
      <c r="E202" s="146" t="str">
        <f>+E10</f>
        <v>País Vasco</v>
      </c>
      <c r="F202" s="146" t="s">
        <v>4</v>
      </c>
      <c r="G202" s="143" t="s">
        <v>147</v>
      </c>
      <c r="H202" s="146" t="str">
        <f>+H10</f>
        <v>Navarra</v>
      </c>
      <c r="I202" s="146" t="str">
        <f>+I10</f>
        <v>La Rioja</v>
      </c>
      <c r="J202" s="146" t="str">
        <f>+J10</f>
        <v>Valencia</v>
      </c>
      <c r="K202" s="146" t="str">
        <f>+K10</f>
        <v>País Vasco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-241</v>
      </c>
      <c r="I209" s="42">
        <f t="shared" ref="I209:K209" si="12">+C191</f>
        <v>-77</v>
      </c>
      <c r="J209" s="42">
        <f t="shared" si="12"/>
        <v>-2908</v>
      </c>
      <c r="K209" s="42">
        <f t="shared" si="12"/>
        <v>-379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71</v>
      </c>
      <c r="I211" s="37">
        <f t="shared" ref="I211:K211" si="13">+I212+I213+I214</f>
        <v>57</v>
      </c>
      <c r="J211" s="37">
        <f t="shared" si="13"/>
        <v>424</v>
      </c>
      <c r="K211" s="37">
        <f t="shared" si="13"/>
        <v>154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56</v>
      </c>
      <c r="I212" s="38">
        <v>17</v>
      </c>
      <c r="J212" s="38">
        <v>194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14</v>
      </c>
      <c r="I213" s="38">
        <v>9</v>
      </c>
      <c r="J213" s="38">
        <v>110</v>
      </c>
      <c r="K213" s="38">
        <v>55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1</v>
      </c>
      <c r="I214" s="38">
        <v>31</v>
      </c>
      <c r="J214" s="38">
        <v>120</v>
      </c>
      <c r="K214" s="38">
        <v>99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</v>
      </c>
      <c r="I216" s="39">
        <v>30</v>
      </c>
      <c r="J216" s="39">
        <v>150</v>
      </c>
      <c r="K216" s="39">
        <v>76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-5</v>
      </c>
      <c r="I217" s="39">
        <v>0</v>
      </c>
      <c r="J217" s="39">
        <v>-47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-135</v>
      </c>
      <c r="I218" s="37">
        <f t="shared" ref="I218:K218" si="14">+I219+I220+I221</f>
        <v>-61</v>
      </c>
      <c r="J218" s="37">
        <f t="shared" si="14"/>
        <v>-356</v>
      </c>
      <c r="K218" s="37">
        <f t="shared" si="14"/>
        <v>-268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-84</v>
      </c>
      <c r="I220" s="38">
        <v>-18</v>
      </c>
      <c r="J220" s="38">
        <v>-94</v>
      </c>
      <c r="K220" s="38">
        <v>-195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-51</v>
      </c>
      <c r="I221" s="38">
        <v>-43</v>
      </c>
      <c r="J221" s="38">
        <v>-262</v>
      </c>
      <c r="K221" s="38">
        <v>-73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-32</v>
      </c>
      <c r="I223" s="39">
        <v>-27</v>
      </c>
      <c r="J223" s="39">
        <v>-45</v>
      </c>
      <c r="K223" s="39">
        <v>-60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-305</v>
      </c>
      <c r="C226" s="40">
        <f>+I209+I211+I218</f>
        <v>-81</v>
      </c>
      <c r="D226" s="40">
        <f>+J209+J211+J218</f>
        <v>-2840</v>
      </c>
      <c r="E226" s="40">
        <f>+K209+K211+K218</f>
        <v>-493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Navarra</v>
      </c>
      <c r="C234" s="146" t="str">
        <f>+C10</f>
        <v>La Rioja</v>
      </c>
      <c r="D234" s="146" t="str">
        <f>+D10</f>
        <v>Valencia</v>
      </c>
      <c r="E234" s="146" t="str">
        <f>+E10</f>
        <v>País Vasco</v>
      </c>
      <c r="F234" s="146" t="s">
        <v>4</v>
      </c>
      <c r="G234" s="143" t="s">
        <v>147</v>
      </c>
      <c r="H234" s="146" t="str">
        <f>+H10</f>
        <v>Navarra</v>
      </c>
      <c r="I234" s="146" t="str">
        <f>+I10</f>
        <v>La Rioja</v>
      </c>
      <c r="J234" s="146" t="str">
        <f>+J10</f>
        <v>Valencia</v>
      </c>
      <c r="K234" s="146" t="str">
        <f>+K10</f>
        <v>País Vasco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-305</v>
      </c>
      <c r="I241" s="42">
        <f>+C226</f>
        <v>-81</v>
      </c>
      <c r="J241" s="42">
        <f>+D226</f>
        <v>-2840</v>
      </c>
      <c r="K241" s="42">
        <f>+E226</f>
        <v>-493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160</v>
      </c>
      <c r="C243" s="37">
        <f t="shared" ref="C243:E243" si="15">C244+C246</f>
        <v>118</v>
      </c>
      <c r="D243" s="37">
        <f t="shared" si="15"/>
        <v>1071</v>
      </c>
      <c r="E243" s="37">
        <f t="shared" si="15"/>
        <v>583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160</v>
      </c>
      <c r="C244" s="41">
        <v>118</v>
      </c>
      <c r="D244" s="41">
        <v>1071</v>
      </c>
      <c r="E244" s="41">
        <v>588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-210</v>
      </c>
      <c r="C245" s="37">
        <v>-102</v>
      </c>
      <c r="D245" s="37">
        <v>-1346</v>
      </c>
      <c r="E245" s="37">
        <v>-596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0</v>
      </c>
      <c r="E246" s="41">
        <v>-5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</v>
      </c>
      <c r="C247" s="37">
        <v>-1</v>
      </c>
      <c r="D247" s="37">
        <v>-1</v>
      </c>
      <c r="E247" s="37">
        <v>4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-256</v>
      </c>
      <c r="C249" s="40">
        <f>+I241-C244-C245-C246-C247</f>
        <v>-96</v>
      </c>
      <c r="D249" s="40">
        <f>+J241-D244-D245-D246-D247</f>
        <v>-2564</v>
      </c>
      <c r="E249" s="40">
        <f>+K241-E244-E245-E246-E247</f>
        <v>-484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193</v>
      </c>
      <c r="C2" s="112"/>
      <c r="D2" s="112"/>
      <c r="E2" s="113"/>
    </row>
    <row r="3" spans="1:8" s="114" customFormat="1" ht="18.75">
      <c r="A3" s="112"/>
      <c r="B3" s="124" t="s">
        <v>200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25" t="s">
        <v>158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49" t="s">
        <v>175</v>
      </c>
      <c r="C10" s="146" t="s">
        <v>4</v>
      </c>
      <c r="D10" s="143" t="s">
        <v>147</v>
      </c>
      <c r="E10" s="146" t="str">
        <f>+B10</f>
        <v>Administración
Local
S.1313</v>
      </c>
      <c r="G10" s="5"/>
      <c r="H10" s="5"/>
    </row>
    <row r="11" spans="1:8" s="9" customFormat="1" ht="44.1" customHeight="1">
      <c r="B11" s="150"/>
      <c r="C11" s="147"/>
      <c r="D11" s="144"/>
      <c r="E11" s="147"/>
    </row>
    <row r="12" spans="1:8" s="13" customFormat="1" ht="3" customHeight="1">
      <c r="B12" s="150"/>
      <c r="C12" s="147"/>
      <c r="D12" s="144"/>
      <c r="E12" s="147"/>
      <c r="G12" s="12"/>
      <c r="H12" s="12"/>
    </row>
    <row r="13" spans="1:8" s="9" customFormat="1" ht="12.75" customHeight="1">
      <c r="B13" s="150"/>
      <c r="C13" s="147"/>
      <c r="D13" s="144"/>
      <c r="E13" s="147"/>
    </row>
    <row r="14" spans="1:8" s="9" customFormat="1" ht="3" customHeight="1">
      <c r="B14" s="151"/>
      <c r="C14" s="148"/>
      <c r="D14" s="145"/>
      <c r="E14" s="148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47704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5490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316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41898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1398</v>
      </c>
      <c r="G20" s="116"/>
      <c r="H20" s="18"/>
    </row>
    <row r="21" spans="2:8" s="16" customFormat="1" ht="16.149999999999999" customHeight="1">
      <c r="B21" s="37">
        <v>19947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27757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5965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21792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6" t="str">
        <f>+B10</f>
        <v>Administración
Local
S.1313</v>
      </c>
      <c r="C38" s="146" t="s">
        <v>4</v>
      </c>
      <c r="D38" s="143" t="s">
        <v>147</v>
      </c>
      <c r="E38" s="146" t="str">
        <f>+E10</f>
        <v>Administración
Local
S.1313</v>
      </c>
      <c r="G38" s="5"/>
      <c r="H38" s="5"/>
    </row>
    <row r="39" spans="2:8" s="9" customFormat="1" ht="44.1" customHeight="1">
      <c r="B39" s="147"/>
      <c r="C39" s="147"/>
      <c r="D39" s="144"/>
      <c r="E39" s="147"/>
    </row>
    <row r="40" spans="2:8" s="13" customFormat="1" ht="3" customHeight="1">
      <c r="B40" s="147"/>
      <c r="C40" s="147"/>
      <c r="D40" s="144"/>
      <c r="E40" s="147"/>
      <c r="G40" s="12"/>
      <c r="H40" s="12"/>
    </row>
    <row r="41" spans="2:8" s="9" customFormat="1" ht="13.15" customHeight="1">
      <c r="B41" s="147"/>
      <c r="C41" s="147"/>
      <c r="D41" s="144"/>
      <c r="E41" s="147"/>
    </row>
    <row r="42" spans="2:8" s="9" customFormat="1" ht="3" customHeight="1">
      <c r="B42" s="148"/>
      <c r="C42" s="148"/>
      <c r="D42" s="145"/>
      <c r="E42" s="148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21792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21751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16703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5048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4797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251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41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6" t="str">
        <f>+B10</f>
        <v>Administración
Local
S.1313</v>
      </c>
      <c r="C62" s="146" t="s">
        <v>4</v>
      </c>
      <c r="D62" s="143" t="s">
        <v>147</v>
      </c>
      <c r="E62" s="146" t="str">
        <f>+E10</f>
        <v>Administración
Local
S.1313</v>
      </c>
      <c r="G62" s="5"/>
      <c r="H62" s="5"/>
    </row>
    <row r="63" spans="2:8" s="9" customFormat="1" ht="44.1" customHeight="1">
      <c r="B63" s="147"/>
      <c r="C63" s="147"/>
      <c r="D63" s="144"/>
      <c r="E63" s="147"/>
    </row>
    <row r="64" spans="2:8" s="13" customFormat="1" ht="3" customHeight="1">
      <c r="B64" s="147"/>
      <c r="C64" s="147"/>
      <c r="D64" s="144"/>
      <c r="E64" s="147"/>
      <c r="G64" s="12"/>
      <c r="H64" s="12"/>
    </row>
    <row r="65" spans="2:8" s="9" customFormat="1" ht="13.15" customHeight="1">
      <c r="B65" s="147"/>
      <c r="C65" s="147"/>
      <c r="D65" s="144"/>
      <c r="E65" s="147"/>
    </row>
    <row r="66" spans="2:8" s="9" customFormat="1" ht="3" customHeight="1">
      <c r="B66" s="148"/>
      <c r="C66" s="148"/>
      <c r="D66" s="145"/>
      <c r="E66" s="148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24958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8397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5815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73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2509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16561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-1324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-1260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-64</v>
      </c>
      <c r="G78" s="116"/>
    </row>
    <row r="79" spans="2:8" s="16" customFormat="1" ht="16.149999999999999" customHeight="1">
      <c r="B79" s="37">
        <f>+B80+B81+B82</f>
        <v>727</v>
      </c>
      <c r="C79" s="76" t="s">
        <v>48</v>
      </c>
      <c r="D79" s="60" t="s">
        <v>49</v>
      </c>
      <c r="E79" s="37">
        <f>+E80+E81+E82</f>
        <v>541</v>
      </c>
      <c r="G79" s="116"/>
    </row>
    <row r="80" spans="2:8" s="18" customFormat="1" ht="16.149999999999999" customHeight="1">
      <c r="B80" s="47">
        <v>724</v>
      </c>
      <c r="C80" s="26" t="s">
        <v>50</v>
      </c>
      <c r="D80" s="26" t="s">
        <v>134</v>
      </c>
      <c r="E80" s="47">
        <v>387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66</v>
      </c>
      <c r="G81" s="116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88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23448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6" t="str">
        <f>+B10</f>
        <v>Administración
Local
S.1313</v>
      </c>
      <c r="C93" s="146" t="s">
        <v>4</v>
      </c>
      <c r="D93" s="143" t="s">
        <v>147</v>
      </c>
      <c r="E93" s="146" t="str">
        <f>+E10</f>
        <v>Administración
Local
S.1313</v>
      </c>
      <c r="G93" s="5"/>
      <c r="H93" s="5"/>
    </row>
    <row r="94" spans="2:8" s="9" customFormat="1" ht="44.1" customHeight="1">
      <c r="B94" s="147"/>
      <c r="C94" s="147"/>
      <c r="D94" s="144"/>
      <c r="E94" s="147"/>
    </row>
    <row r="95" spans="2:8" s="13" customFormat="1" ht="3" customHeight="1">
      <c r="B95" s="147"/>
      <c r="C95" s="147"/>
      <c r="D95" s="144"/>
      <c r="E95" s="147"/>
      <c r="G95" s="12"/>
      <c r="H95" s="12"/>
    </row>
    <row r="96" spans="2:8" s="9" customFormat="1" ht="13.15" customHeight="1">
      <c r="B96" s="147"/>
      <c r="C96" s="147"/>
      <c r="D96" s="144"/>
      <c r="E96" s="147"/>
    </row>
    <row r="97" spans="2:8" s="9" customFormat="1" ht="3" customHeight="1">
      <c r="B97" s="148"/>
      <c r="C97" s="148"/>
      <c r="D97" s="145"/>
      <c r="E97" s="148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23448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28</v>
      </c>
      <c r="C102" s="76" t="s">
        <v>58</v>
      </c>
      <c r="D102" s="60" t="s">
        <v>59</v>
      </c>
      <c r="E102" s="37">
        <f>+E103+E104</f>
        <v>8276</v>
      </c>
      <c r="G102" s="15"/>
      <c r="H102" s="15"/>
    </row>
    <row r="103" spans="2:8" s="18" customFormat="1" ht="16.149999999999999" customHeight="1">
      <c r="B103" s="38">
        <v>28</v>
      </c>
      <c r="C103" s="68" t="s">
        <v>60</v>
      </c>
      <c r="D103" s="69" t="s">
        <v>61</v>
      </c>
      <c r="E103" s="38">
        <v>5633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2643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251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251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482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251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231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12877</v>
      </c>
      <c r="C113" s="76" t="s">
        <v>69</v>
      </c>
      <c r="D113" s="60" t="s">
        <v>70</v>
      </c>
      <c r="E113" s="37">
        <f>+E114+E115+E116+E117+E118+E119</f>
        <v>24153</v>
      </c>
      <c r="G113" s="18"/>
      <c r="H113" s="18"/>
    </row>
    <row r="114" spans="2:8" s="18" customFormat="1" ht="16.149999999999999" customHeight="1">
      <c r="B114" s="38">
        <v>103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97</v>
      </c>
    </row>
    <row r="116" spans="2:8" s="18" customFormat="1" ht="16.149999999999999" customHeight="1">
      <c r="B116" s="38">
        <v>11227</v>
      </c>
      <c r="C116" s="68" t="s">
        <v>75</v>
      </c>
      <c r="D116" s="69" t="s">
        <v>155</v>
      </c>
      <c r="E116" s="38">
        <v>22318</v>
      </c>
      <c r="G116" s="116"/>
      <c r="H116" s="16"/>
    </row>
    <row r="117" spans="2:8" s="18" customFormat="1" ht="16.149999999999999" customHeight="1">
      <c r="B117" s="38">
        <v>26</v>
      </c>
      <c r="C117" s="68" t="s">
        <v>76</v>
      </c>
      <c r="D117" s="69" t="s">
        <v>77</v>
      </c>
      <c r="E117" s="38">
        <v>5</v>
      </c>
      <c r="G117" s="116"/>
    </row>
    <row r="118" spans="2:8" s="18" customFormat="1" ht="16.149999999999999" customHeight="1">
      <c r="B118" s="38">
        <v>1521</v>
      </c>
      <c r="C118" s="26" t="s">
        <v>78</v>
      </c>
      <c r="D118" s="26" t="s">
        <v>79</v>
      </c>
      <c r="E118" s="38">
        <v>1733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42741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6" t="str">
        <f>+B10</f>
        <v>Administración
Local
S.1313</v>
      </c>
      <c r="C130" s="146" t="s">
        <v>4</v>
      </c>
      <c r="D130" s="143" t="s">
        <v>147</v>
      </c>
      <c r="E130" s="146" t="str">
        <f>+E10</f>
        <v>Administración
Local
S.1313</v>
      </c>
      <c r="G130" s="5"/>
      <c r="H130" s="5"/>
    </row>
    <row r="131" spans="2:8" s="9" customFormat="1" ht="44.1" customHeight="1">
      <c r="B131" s="147"/>
      <c r="C131" s="147"/>
      <c r="D131" s="144"/>
      <c r="E131" s="147"/>
    </row>
    <row r="132" spans="2:8" s="13" customFormat="1" ht="3" customHeight="1">
      <c r="B132" s="147"/>
      <c r="C132" s="147"/>
      <c r="D132" s="144"/>
      <c r="E132" s="147"/>
      <c r="G132" s="12"/>
      <c r="H132" s="12"/>
    </row>
    <row r="133" spans="2:8" s="9" customFormat="1" ht="13.15" customHeight="1">
      <c r="B133" s="147"/>
      <c r="C133" s="147"/>
      <c r="D133" s="144"/>
      <c r="E133" s="147"/>
    </row>
    <row r="134" spans="2:8" s="9" customFormat="1" ht="3" customHeight="1">
      <c r="B134" s="148"/>
      <c r="C134" s="148"/>
      <c r="D134" s="145"/>
      <c r="E134" s="148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42741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12675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11957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718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30066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6" t="str">
        <f>+B10</f>
        <v>Administración
Local
S.1313</v>
      </c>
      <c r="C154" s="146" t="s">
        <v>4</v>
      </c>
      <c r="D154" s="143" t="s">
        <v>147</v>
      </c>
      <c r="E154" s="146" t="str">
        <f>+E10</f>
        <v>Administración
Local
S.1313</v>
      </c>
      <c r="G154" s="5"/>
      <c r="H154" s="5"/>
    </row>
    <row r="155" spans="2:8" s="9" customFormat="1" ht="44.1" customHeight="1">
      <c r="B155" s="147"/>
      <c r="C155" s="147"/>
      <c r="D155" s="144"/>
      <c r="E155" s="147"/>
    </row>
    <row r="156" spans="2:8" s="13" customFormat="1" ht="3" customHeight="1">
      <c r="B156" s="147"/>
      <c r="C156" s="147"/>
      <c r="D156" s="144"/>
      <c r="E156" s="147"/>
      <c r="G156" s="12"/>
      <c r="H156" s="12"/>
    </row>
    <row r="157" spans="2:8" s="9" customFormat="1" ht="13.15" customHeight="1">
      <c r="B157" s="147"/>
      <c r="C157" s="147"/>
      <c r="D157" s="144"/>
      <c r="E157" s="147"/>
    </row>
    <row r="158" spans="2:8" s="9" customFormat="1" ht="3" customHeight="1">
      <c r="B158" s="148"/>
      <c r="C158" s="148"/>
      <c r="D158" s="145"/>
      <c r="E158" s="148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42741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41218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12675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28543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1523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6" t="str">
        <f>+B10</f>
        <v>Administración
Local
S.1313</v>
      </c>
      <c r="C177" s="146" t="s">
        <v>4</v>
      </c>
      <c r="D177" s="143" t="s">
        <v>147</v>
      </c>
      <c r="E177" s="146" t="str">
        <f>+E10</f>
        <v>Administración
Local
S.1313</v>
      </c>
      <c r="G177" s="5"/>
      <c r="H177" s="5"/>
    </row>
    <row r="178" spans="2:8" s="9" customFormat="1" ht="44.1" customHeight="1">
      <c r="B178" s="147"/>
      <c r="C178" s="147"/>
      <c r="D178" s="144"/>
      <c r="E178" s="147"/>
    </row>
    <row r="179" spans="2:8" s="13" customFormat="1" ht="3" customHeight="1">
      <c r="B179" s="147"/>
      <c r="C179" s="147"/>
      <c r="D179" s="144"/>
      <c r="E179" s="147"/>
      <c r="G179" s="12"/>
      <c r="H179" s="12"/>
    </row>
    <row r="180" spans="2:8" s="9" customFormat="1" ht="13.15" customHeight="1">
      <c r="B180" s="147"/>
      <c r="C180" s="147"/>
      <c r="D180" s="144"/>
      <c r="E180" s="147"/>
    </row>
    <row r="181" spans="2:8" s="9" customFormat="1" ht="3" customHeight="1">
      <c r="B181" s="148"/>
      <c r="C181" s="148"/>
      <c r="D181" s="145"/>
      <c r="E181" s="148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30066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28543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28543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1523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6" t="str">
        <f>+B10</f>
        <v>Administración
Local
S.1313</v>
      </c>
      <c r="C202" s="146" t="s">
        <v>4</v>
      </c>
      <c r="D202" s="143" t="s">
        <v>147</v>
      </c>
      <c r="E202" s="146" t="str">
        <f>+E10</f>
        <v>Administración
Local
S.1313</v>
      </c>
      <c r="G202" s="5"/>
      <c r="H202" s="5"/>
    </row>
    <row r="203" spans="2:8" s="9" customFormat="1" ht="44.1" customHeight="1">
      <c r="B203" s="147"/>
      <c r="C203" s="147"/>
      <c r="D203" s="144"/>
      <c r="E203" s="147"/>
    </row>
    <row r="204" spans="2:8" s="13" customFormat="1" ht="3" customHeight="1">
      <c r="B204" s="147"/>
      <c r="C204" s="147"/>
      <c r="D204" s="144"/>
      <c r="E204" s="147"/>
      <c r="G204" s="12"/>
      <c r="H204" s="12"/>
    </row>
    <row r="205" spans="2:8" s="9" customFormat="1" ht="13.15" customHeight="1">
      <c r="B205" s="147"/>
      <c r="C205" s="147"/>
      <c r="D205" s="144"/>
      <c r="E205" s="147"/>
    </row>
    <row r="206" spans="2:8" s="9" customFormat="1" ht="3" customHeight="1">
      <c r="B206" s="148"/>
      <c r="C206" s="148"/>
      <c r="D206" s="145"/>
      <c r="E206" s="148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1523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4515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2735</v>
      </c>
      <c r="G212" s="116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272</v>
      </c>
      <c r="G213" s="116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1508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1331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-737</v>
      </c>
      <c r="G218" s="116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-460</v>
      </c>
      <c r="G220" s="116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-277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-184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5301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6" t="str">
        <f>+B10</f>
        <v>Administración
Local
S.1313</v>
      </c>
      <c r="C234" s="146" t="s">
        <v>4</v>
      </c>
      <c r="D234" s="143" t="s">
        <v>147</v>
      </c>
      <c r="E234" s="146" t="str">
        <f>+E10</f>
        <v>Administración
Local
S.1313</v>
      </c>
      <c r="G234" s="5"/>
      <c r="H234" s="5"/>
    </row>
    <row r="235" spans="2:8" s="9" customFormat="1" ht="44.1" customHeight="1">
      <c r="B235" s="147"/>
      <c r="C235" s="147"/>
      <c r="D235" s="144"/>
      <c r="E235" s="147"/>
    </row>
    <row r="236" spans="2:8" s="13" customFormat="1" ht="3" customHeight="1">
      <c r="B236" s="147"/>
      <c r="C236" s="147"/>
      <c r="D236" s="144"/>
      <c r="E236" s="147"/>
      <c r="G236" s="12"/>
      <c r="H236" s="12"/>
    </row>
    <row r="237" spans="2:8" s="9" customFormat="1" ht="13.15" customHeight="1">
      <c r="B237" s="147"/>
      <c r="C237" s="147"/>
      <c r="D237" s="144"/>
      <c r="E237" s="147"/>
    </row>
    <row r="238" spans="2:8" s="9" customFormat="1" ht="3" customHeight="1">
      <c r="B238" s="148"/>
      <c r="C238" s="148"/>
      <c r="D238" s="145"/>
      <c r="E238" s="148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5301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>B244+B246</f>
        <v>6244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6291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-5965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-47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441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4581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193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205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158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49" t="s">
        <v>170</v>
      </c>
      <c r="C10" s="149" t="s">
        <v>171</v>
      </c>
      <c r="D10" s="149" t="s">
        <v>172</v>
      </c>
      <c r="E10" s="149" t="s">
        <v>173</v>
      </c>
      <c r="F10" s="149" t="s">
        <v>177</v>
      </c>
      <c r="G10" s="146" t="s">
        <v>4</v>
      </c>
      <c r="H10" s="143" t="s">
        <v>147</v>
      </c>
      <c r="I10" s="146" t="str">
        <f>+B10</f>
        <v>Andalucía</v>
      </c>
      <c r="J10" s="146" t="str">
        <f t="shared" ref="J10:M10" si="0">+C10</f>
        <v>Aragón</v>
      </c>
      <c r="K10" s="146" t="str">
        <f t="shared" si="0"/>
        <v>Asturias</v>
      </c>
      <c r="L10" s="146" t="str">
        <f t="shared" si="0"/>
        <v>Baleares</v>
      </c>
      <c r="M10" s="146" t="str">
        <f t="shared" si="0"/>
        <v>Canarias</v>
      </c>
      <c r="N10" s="129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29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1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29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8197</v>
      </c>
      <c r="J16" s="37">
        <f t="shared" ref="J16:M16" si="1">+C46+C51+C52+C21+C25</f>
        <v>1448</v>
      </c>
      <c r="K16" s="37">
        <f t="shared" si="1"/>
        <v>773</v>
      </c>
      <c r="L16" s="37">
        <f t="shared" si="1"/>
        <v>1247</v>
      </c>
      <c r="M16" s="37">
        <f t="shared" si="1"/>
        <v>2704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798</v>
      </c>
      <c r="J17" s="38">
        <v>183</v>
      </c>
      <c r="K17" s="38">
        <v>83</v>
      </c>
      <c r="L17" s="38">
        <v>206</v>
      </c>
      <c r="M17" s="38">
        <v>286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163</v>
      </c>
      <c r="J18" s="38">
        <v>4</v>
      </c>
      <c r="K18" s="38">
        <v>1</v>
      </c>
      <c r="L18" s="38">
        <v>3</v>
      </c>
      <c r="M18" s="38">
        <v>8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7236</v>
      </c>
      <c r="J19" s="38">
        <f t="shared" ref="J19:M19" si="2">+J16-J17-J18</f>
        <v>1261</v>
      </c>
      <c r="K19" s="38">
        <f t="shared" si="2"/>
        <v>689</v>
      </c>
      <c r="L19" s="38">
        <f t="shared" si="2"/>
        <v>1038</v>
      </c>
      <c r="M19" s="38">
        <f t="shared" si="2"/>
        <v>2410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177</v>
      </c>
      <c r="J20" s="46">
        <v>60</v>
      </c>
      <c r="K20" s="46">
        <v>40</v>
      </c>
      <c r="L20" s="46">
        <v>39</v>
      </c>
      <c r="M20" s="46">
        <v>57</v>
      </c>
      <c r="N20" s="135"/>
      <c r="P20" s="116"/>
      <c r="Q20" s="18"/>
    </row>
    <row r="21" spans="2:17" s="16" customFormat="1" ht="16.149999999999999" customHeight="1">
      <c r="B21" s="37">
        <v>2860</v>
      </c>
      <c r="C21" s="37">
        <v>617</v>
      </c>
      <c r="D21" s="37">
        <v>331</v>
      </c>
      <c r="E21" s="37">
        <v>531</v>
      </c>
      <c r="F21" s="37">
        <v>1169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5337</v>
      </c>
      <c r="C23" s="40">
        <f>+J16-C21</f>
        <v>831</v>
      </c>
      <c r="D23" s="40">
        <f>+K16-D21</f>
        <v>442</v>
      </c>
      <c r="E23" s="40">
        <f>+L16-E21</f>
        <v>716</v>
      </c>
      <c r="F23" s="40">
        <f>+M16-F21</f>
        <v>1535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908</v>
      </c>
      <c r="C25" s="37">
        <v>246</v>
      </c>
      <c r="D25" s="37">
        <v>95</v>
      </c>
      <c r="E25" s="37">
        <v>130</v>
      </c>
      <c r="F25" s="37">
        <v>323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4429</v>
      </c>
      <c r="C27" s="40">
        <f t="shared" ref="C27" si="3">+C23-C25</f>
        <v>585</v>
      </c>
      <c r="D27" s="40">
        <f>+D23-D25</f>
        <v>347</v>
      </c>
      <c r="E27" s="40">
        <f>+E23-E25</f>
        <v>586</v>
      </c>
      <c r="F27" s="40">
        <f>+F23-F25</f>
        <v>1212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6" t="str">
        <f>+B10</f>
        <v>Andalucía</v>
      </c>
      <c r="C38" s="146" t="str">
        <f t="shared" ref="C38:F38" si="4">+C10</f>
        <v>Aragón</v>
      </c>
      <c r="D38" s="146" t="str">
        <f t="shared" si="4"/>
        <v>Asturias</v>
      </c>
      <c r="E38" s="146" t="str">
        <f t="shared" si="4"/>
        <v>Baleares</v>
      </c>
      <c r="F38" s="146" t="str">
        <f t="shared" si="4"/>
        <v>Canarias</v>
      </c>
      <c r="G38" s="146" t="s">
        <v>4</v>
      </c>
      <c r="H38" s="143" t="s">
        <v>147</v>
      </c>
      <c r="I38" s="146" t="str">
        <f>+I10</f>
        <v>Andalucía</v>
      </c>
      <c r="J38" s="146" t="str">
        <f t="shared" ref="J38:M38" si="5">+J10</f>
        <v>Aragón</v>
      </c>
      <c r="K38" s="146" t="str">
        <f t="shared" si="5"/>
        <v>Asturias</v>
      </c>
      <c r="L38" s="146" t="str">
        <f t="shared" si="5"/>
        <v>Baleares</v>
      </c>
      <c r="M38" s="146" t="str">
        <f t="shared" si="5"/>
        <v>Canarias</v>
      </c>
      <c r="N38" s="129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29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1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29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4429</v>
      </c>
      <c r="J44" s="42">
        <f>+C27</f>
        <v>585</v>
      </c>
      <c r="K44" s="42">
        <f t="shared" ref="K44:L44" si="6">+D27</f>
        <v>347</v>
      </c>
      <c r="L44" s="42">
        <f t="shared" si="6"/>
        <v>586</v>
      </c>
      <c r="M44" s="42">
        <f>+F27</f>
        <v>1212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4425</v>
      </c>
      <c r="C46" s="37">
        <v>585</v>
      </c>
      <c r="D46" s="37">
        <v>347</v>
      </c>
      <c r="E46" s="37">
        <v>585</v>
      </c>
      <c r="F46" s="37">
        <v>1211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3339</v>
      </c>
      <c r="C47" s="38">
        <v>443</v>
      </c>
      <c r="D47" s="38">
        <v>265</v>
      </c>
      <c r="E47" s="38">
        <v>445</v>
      </c>
      <c r="F47" s="38">
        <v>925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1086</v>
      </c>
      <c r="C48" s="38">
        <f t="shared" ref="C48:F48" si="7">SUM(C49:C50)</f>
        <v>142</v>
      </c>
      <c r="D48" s="38">
        <f t="shared" si="7"/>
        <v>82</v>
      </c>
      <c r="E48" s="38">
        <f t="shared" si="7"/>
        <v>140</v>
      </c>
      <c r="F48" s="38">
        <f t="shared" si="7"/>
        <v>286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1026</v>
      </c>
      <c r="C49" s="96">
        <v>138</v>
      </c>
      <c r="D49" s="96">
        <v>79</v>
      </c>
      <c r="E49" s="96">
        <v>130</v>
      </c>
      <c r="F49" s="96">
        <v>267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60</v>
      </c>
      <c r="C50" s="96">
        <v>4</v>
      </c>
      <c r="D50" s="96">
        <v>3</v>
      </c>
      <c r="E50" s="96">
        <v>10</v>
      </c>
      <c r="F50" s="96">
        <v>19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4</v>
      </c>
      <c r="C51" s="37">
        <v>0</v>
      </c>
      <c r="D51" s="37">
        <v>0</v>
      </c>
      <c r="E51" s="37">
        <v>1</v>
      </c>
      <c r="F51" s="37">
        <v>1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6" t="str">
        <f>+B10</f>
        <v>Andalucía</v>
      </c>
      <c r="C62" s="146" t="str">
        <f t="shared" ref="C62:F62" si="9">+C10</f>
        <v>Aragón</v>
      </c>
      <c r="D62" s="146" t="str">
        <f t="shared" si="9"/>
        <v>Asturias</v>
      </c>
      <c r="E62" s="146" t="str">
        <f t="shared" si="9"/>
        <v>Baleares</v>
      </c>
      <c r="F62" s="146" t="str">
        <f t="shared" si="9"/>
        <v>Canarias</v>
      </c>
      <c r="G62" s="146" t="s">
        <v>4</v>
      </c>
      <c r="H62" s="143" t="s">
        <v>147</v>
      </c>
      <c r="I62" s="146" t="str">
        <f>+I10</f>
        <v>Andalucía</v>
      </c>
      <c r="J62" s="146" t="str">
        <f t="shared" ref="J62:M62" si="10">+J10</f>
        <v>Aragón</v>
      </c>
      <c r="K62" s="146" t="str">
        <f t="shared" si="10"/>
        <v>Asturias</v>
      </c>
      <c r="L62" s="146" t="str">
        <f t="shared" si="10"/>
        <v>Baleares</v>
      </c>
      <c r="M62" s="146" t="str">
        <f t="shared" si="10"/>
        <v>Canarias</v>
      </c>
      <c r="N62" s="129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29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1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29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2774</v>
      </c>
      <c r="J70" s="37">
        <f t="shared" ref="J70:M70" si="12">+J71+J75</f>
        <v>458</v>
      </c>
      <c r="K70" s="37">
        <f t="shared" si="12"/>
        <v>362</v>
      </c>
      <c r="L70" s="37">
        <f t="shared" si="12"/>
        <v>543</v>
      </c>
      <c r="M70" s="37">
        <f t="shared" si="12"/>
        <v>1458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103</v>
      </c>
      <c r="J71" s="38">
        <f t="shared" ref="J71:M71" si="13">+J72+J73+J74</f>
        <v>17</v>
      </c>
      <c r="K71" s="38">
        <f t="shared" si="13"/>
        <v>11</v>
      </c>
      <c r="L71" s="38">
        <f t="shared" si="13"/>
        <v>38</v>
      </c>
      <c r="M71" s="38">
        <f t="shared" si="13"/>
        <v>874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747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29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103</v>
      </c>
      <c r="J74" s="38">
        <v>17</v>
      </c>
      <c r="K74" s="38">
        <v>11</v>
      </c>
      <c r="L74" s="38">
        <v>38</v>
      </c>
      <c r="M74" s="38">
        <v>98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2671</v>
      </c>
      <c r="J75" s="38">
        <v>441</v>
      </c>
      <c r="K75" s="38">
        <v>351</v>
      </c>
      <c r="L75" s="38">
        <v>505</v>
      </c>
      <c r="M75" s="38">
        <v>584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-217</v>
      </c>
      <c r="J76" s="37">
        <f t="shared" ref="J76:M76" si="14">+J77+J78</f>
        <v>-21</v>
      </c>
      <c r="K76" s="37">
        <f t="shared" si="14"/>
        <v>-25</v>
      </c>
      <c r="L76" s="37">
        <f t="shared" si="14"/>
        <v>-68</v>
      </c>
      <c r="M76" s="37">
        <f t="shared" si="14"/>
        <v>-105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-208</v>
      </c>
      <c r="J77" s="38">
        <v>-20</v>
      </c>
      <c r="K77" s="38">
        <v>-24</v>
      </c>
      <c r="L77" s="38">
        <v>-67</v>
      </c>
      <c r="M77" s="38">
        <v>-103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-9</v>
      </c>
      <c r="J78" s="38">
        <v>-1</v>
      </c>
      <c r="K78" s="38">
        <v>-1</v>
      </c>
      <c r="L78" s="38">
        <v>-1</v>
      </c>
      <c r="M78" s="38">
        <v>-2</v>
      </c>
      <c r="N78" s="134"/>
      <c r="P78" s="116"/>
    </row>
    <row r="79" spans="2:17" s="16" customFormat="1" ht="16.149999999999999" customHeight="1">
      <c r="B79" s="37">
        <f>+B80+B81+B82</f>
        <v>181</v>
      </c>
      <c r="C79" s="37">
        <f t="shared" ref="C79:F79" si="15">+C80+C81+C82</f>
        <v>32</v>
      </c>
      <c r="D79" s="37">
        <f t="shared" si="15"/>
        <v>4</v>
      </c>
      <c r="E79" s="37">
        <f t="shared" si="15"/>
        <v>20</v>
      </c>
      <c r="F79" s="37">
        <f t="shared" si="15"/>
        <v>27</v>
      </c>
      <c r="G79" s="76" t="s">
        <v>48</v>
      </c>
      <c r="H79" s="60" t="s">
        <v>49</v>
      </c>
      <c r="I79" s="37">
        <f>+I80+I81+I82</f>
        <v>66</v>
      </c>
      <c r="J79" s="37">
        <f t="shared" ref="J79:M79" si="16">+J80+J81+J82</f>
        <v>14</v>
      </c>
      <c r="K79" s="37">
        <f t="shared" si="16"/>
        <v>6</v>
      </c>
      <c r="L79" s="37">
        <f t="shared" si="16"/>
        <v>10</v>
      </c>
      <c r="M79" s="37">
        <f t="shared" si="16"/>
        <v>26</v>
      </c>
      <c r="N79" s="133"/>
      <c r="P79" s="116"/>
    </row>
    <row r="80" spans="2:17" s="18" customFormat="1" ht="16.149999999999999" customHeight="1">
      <c r="B80" s="47">
        <v>180</v>
      </c>
      <c r="C80" s="47">
        <v>32</v>
      </c>
      <c r="D80" s="47">
        <v>4</v>
      </c>
      <c r="E80" s="47">
        <v>20</v>
      </c>
      <c r="F80" s="47">
        <v>27</v>
      </c>
      <c r="G80" s="26" t="s">
        <v>50</v>
      </c>
      <c r="H80" s="26" t="s">
        <v>134</v>
      </c>
      <c r="I80" s="47">
        <v>54</v>
      </c>
      <c r="J80" s="47">
        <v>7</v>
      </c>
      <c r="K80" s="47">
        <v>5</v>
      </c>
      <c r="L80" s="47">
        <v>8</v>
      </c>
      <c r="M80" s="47">
        <v>19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7</v>
      </c>
      <c r="J81" s="47">
        <v>0</v>
      </c>
      <c r="K81" s="47">
        <v>0</v>
      </c>
      <c r="L81" s="47">
        <v>1</v>
      </c>
      <c r="M81" s="47">
        <v>4</v>
      </c>
      <c r="N81" s="134"/>
      <c r="P81" s="116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5</v>
      </c>
      <c r="J82" s="47">
        <v>7</v>
      </c>
      <c r="K82" s="47">
        <v>1</v>
      </c>
      <c r="L82" s="47">
        <v>1</v>
      </c>
      <c r="M82" s="47">
        <v>3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2442</v>
      </c>
      <c r="C85" s="40">
        <f t="shared" ref="C85:F85" si="17">+J68+J70+J76+J79-C79</f>
        <v>419</v>
      </c>
      <c r="D85" s="40">
        <f t="shared" si="17"/>
        <v>339</v>
      </c>
      <c r="E85" s="40">
        <f t="shared" si="17"/>
        <v>465</v>
      </c>
      <c r="F85" s="40">
        <f t="shared" si="17"/>
        <v>1352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6" t="str">
        <f>+B10</f>
        <v>Andalucía</v>
      </c>
      <c r="C93" s="146" t="str">
        <f t="shared" ref="C93:F93" si="18">+C10</f>
        <v>Aragón</v>
      </c>
      <c r="D93" s="146" t="str">
        <f t="shared" si="18"/>
        <v>Asturias</v>
      </c>
      <c r="E93" s="146" t="str">
        <f t="shared" si="18"/>
        <v>Baleares</v>
      </c>
      <c r="F93" s="146" t="str">
        <f t="shared" si="18"/>
        <v>Canarias</v>
      </c>
      <c r="G93" s="146" t="s">
        <v>4</v>
      </c>
      <c r="H93" s="143" t="s">
        <v>147</v>
      </c>
      <c r="I93" s="146" t="str">
        <f>+I10</f>
        <v>Andalucía</v>
      </c>
      <c r="J93" s="146" t="str">
        <f t="shared" ref="J93:M93" si="19">+J10</f>
        <v>Aragón</v>
      </c>
      <c r="K93" s="146" t="str">
        <f t="shared" si="19"/>
        <v>Asturias</v>
      </c>
      <c r="L93" s="146" t="str">
        <f t="shared" si="19"/>
        <v>Baleares</v>
      </c>
      <c r="M93" s="146" t="str">
        <f t="shared" si="19"/>
        <v>Canarias</v>
      </c>
      <c r="N93" s="129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29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1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29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2442</v>
      </c>
      <c r="J100" s="42">
        <f t="shared" ref="J100:M100" si="20">+C85</f>
        <v>419</v>
      </c>
      <c r="K100" s="42">
        <f t="shared" si="20"/>
        <v>339</v>
      </c>
      <c r="L100" s="42">
        <f t="shared" si="20"/>
        <v>465</v>
      </c>
      <c r="M100" s="42">
        <f t="shared" si="20"/>
        <v>1352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1">+C103+C104</f>
        <v>0</v>
      </c>
      <c r="D102" s="37">
        <f t="shared" si="21"/>
        <v>0</v>
      </c>
      <c r="E102" s="37">
        <f t="shared" si="21"/>
        <v>0</v>
      </c>
      <c r="F102" s="37">
        <f t="shared" si="21"/>
        <v>0</v>
      </c>
      <c r="G102" s="76" t="s">
        <v>58</v>
      </c>
      <c r="H102" s="60" t="s">
        <v>59</v>
      </c>
      <c r="I102" s="37">
        <f>+I103+I104</f>
        <v>422</v>
      </c>
      <c r="J102" s="37">
        <f t="shared" ref="J102:M102" si="22">+J103+J104</f>
        <v>71</v>
      </c>
      <c r="K102" s="37">
        <f t="shared" si="22"/>
        <v>54</v>
      </c>
      <c r="L102" s="37">
        <f t="shared" si="22"/>
        <v>68</v>
      </c>
      <c r="M102" s="37">
        <f t="shared" si="22"/>
        <v>93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422</v>
      </c>
      <c r="J104" s="38">
        <v>71</v>
      </c>
      <c r="K104" s="38">
        <v>54</v>
      </c>
      <c r="L104" s="38">
        <v>68</v>
      </c>
      <c r="M104" s="38">
        <v>93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60</v>
      </c>
      <c r="J105" s="37">
        <f t="shared" ref="J105:M105" si="23">+J106+J107+J108</f>
        <v>4</v>
      </c>
      <c r="K105" s="37">
        <f t="shared" si="23"/>
        <v>3</v>
      </c>
      <c r="L105" s="37">
        <f t="shared" si="23"/>
        <v>10</v>
      </c>
      <c r="M105" s="37">
        <f t="shared" si="23"/>
        <v>19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60</v>
      </c>
      <c r="J107" s="38">
        <v>4</v>
      </c>
      <c r="K107" s="38">
        <v>3</v>
      </c>
      <c r="L107" s="38">
        <v>10</v>
      </c>
      <c r="M107" s="38">
        <v>19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63</v>
      </c>
      <c r="C109" s="37">
        <v>4</v>
      </c>
      <c r="D109" s="37">
        <v>3</v>
      </c>
      <c r="E109" s="37">
        <v>21</v>
      </c>
      <c r="F109" s="37">
        <v>21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60</v>
      </c>
      <c r="C111" s="38">
        <v>4</v>
      </c>
      <c r="D111" s="38">
        <v>3</v>
      </c>
      <c r="E111" s="38">
        <v>10</v>
      </c>
      <c r="F111" s="38">
        <v>19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3</v>
      </c>
      <c r="C112" s="38">
        <v>0</v>
      </c>
      <c r="D112" s="38">
        <v>0</v>
      </c>
      <c r="E112" s="38">
        <v>11</v>
      </c>
      <c r="F112" s="38">
        <v>2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901</v>
      </c>
      <c r="C113" s="37">
        <f t="shared" ref="C113:F113" si="24">+C114+C115+C116+C117+C118+C119</f>
        <v>88</v>
      </c>
      <c r="D113" s="37">
        <f t="shared" si="24"/>
        <v>99</v>
      </c>
      <c r="E113" s="37">
        <f t="shared" si="24"/>
        <v>238</v>
      </c>
      <c r="F113" s="37">
        <f t="shared" si="24"/>
        <v>322</v>
      </c>
      <c r="G113" s="76" t="s">
        <v>69</v>
      </c>
      <c r="H113" s="60" t="s">
        <v>70</v>
      </c>
      <c r="I113" s="37">
        <f>+I114+I115+I116+I117+I118+I119</f>
        <v>5122</v>
      </c>
      <c r="J113" s="37">
        <f t="shared" ref="J113:M113" si="25">+J114+J115+J116+J117+J118+J119</f>
        <v>793</v>
      </c>
      <c r="K113" s="37">
        <f t="shared" si="25"/>
        <v>366</v>
      </c>
      <c r="L113" s="37">
        <f t="shared" si="25"/>
        <v>861</v>
      </c>
      <c r="M113" s="37">
        <f t="shared" si="25"/>
        <v>1537</v>
      </c>
      <c r="N113" s="133"/>
      <c r="P113" s="18"/>
      <c r="Q113" s="18"/>
    </row>
    <row r="114" spans="2:17" s="18" customFormat="1" ht="16.149999999999999" customHeight="1">
      <c r="B114" s="38">
        <v>15</v>
      </c>
      <c r="C114" s="38">
        <v>5</v>
      </c>
      <c r="D114" s="38">
        <v>2</v>
      </c>
      <c r="E114" s="38">
        <v>2</v>
      </c>
      <c r="F114" s="38">
        <v>5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14</v>
      </c>
      <c r="J115" s="38">
        <v>5</v>
      </c>
      <c r="K115" s="38">
        <v>2</v>
      </c>
      <c r="L115" s="38">
        <v>2</v>
      </c>
      <c r="M115" s="38">
        <v>5</v>
      </c>
      <c r="N115" s="134"/>
    </row>
    <row r="116" spans="2:17" s="18" customFormat="1" ht="16.149999999999999" customHeight="1">
      <c r="B116" s="38">
        <v>648</v>
      </c>
      <c r="C116" s="38">
        <v>49</v>
      </c>
      <c r="D116" s="38">
        <v>57</v>
      </c>
      <c r="E116" s="38">
        <v>198</v>
      </c>
      <c r="F116" s="38">
        <v>199</v>
      </c>
      <c r="G116" s="68" t="s">
        <v>75</v>
      </c>
      <c r="H116" s="69" t="s">
        <v>155</v>
      </c>
      <c r="I116" s="38">
        <v>4815</v>
      </c>
      <c r="J116" s="38">
        <v>744</v>
      </c>
      <c r="K116" s="38">
        <v>341</v>
      </c>
      <c r="L116" s="38">
        <v>806</v>
      </c>
      <c r="M116" s="38">
        <v>1465</v>
      </c>
      <c r="N116" s="134"/>
      <c r="P116" s="116"/>
      <c r="Q116" s="16"/>
    </row>
    <row r="117" spans="2:17" s="18" customFormat="1" ht="16.149999999999999" customHeight="1">
      <c r="B117" s="38">
        <v>3</v>
      </c>
      <c r="C117" s="38">
        <v>1</v>
      </c>
      <c r="D117" s="38">
        <v>1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235</v>
      </c>
      <c r="C118" s="38">
        <v>33</v>
      </c>
      <c r="D118" s="38">
        <v>39</v>
      </c>
      <c r="E118" s="38">
        <v>38</v>
      </c>
      <c r="F118" s="38">
        <v>118</v>
      </c>
      <c r="G118" s="26" t="s">
        <v>78</v>
      </c>
      <c r="H118" s="26" t="s">
        <v>79</v>
      </c>
      <c r="I118" s="38">
        <v>293</v>
      </c>
      <c r="J118" s="38">
        <v>44</v>
      </c>
      <c r="K118" s="38">
        <v>23</v>
      </c>
      <c r="L118" s="38">
        <v>53</v>
      </c>
      <c r="M118" s="38">
        <v>67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7082</v>
      </c>
      <c r="C122" s="40">
        <f t="shared" ref="C122:F122" si="26">+J100+J102+J105+J113-C102-C109-C113</f>
        <v>1195</v>
      </c>
      <c r="D122" s="40">
        <f t="shared" si="26"/>
        <v>660</v>
      </c>
      <c r="E122" s="40">
        <f t="shared" si="26"/>
        <v>1145</v>
      </c>
      <c r="F122" s="40">
        <f t="shared" si="26"/>
        <v>2658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6" t="str">
        <f>+B10</f>
        <v>Andalucía</v>
      </c>
      <c r="C130" s="146" t="str">
        <f t="shared" ref="C130:F130" si="27">+C10</f>
        <v>Aragón</v>
      </c>
      <c r="D130" s="146" t="str">
        <f t="shared" si="27"/>
        <v>Asturias</v>
      </c>
      <c r="E130" s="146" t="str">
        <f t="shared" si="27"/>
        <v>Baleares</v>
      </c>
      <c r="F130" s="146" t="str">
        <f t="shared" si="27"/>
        <v>Canarias</v>
      </c>
      <c r="G130" s="146" t="s">
        <v>4</v>
      </c>
      <c r="H130" s="143" t="s">
        <v>147</v>
      </c>
      <c r="I130" s="146" t="str">
        <f>+I10</f>
        <v>Andalucía</v>
      </c>
      <c r="J130" s="146" t="str">
        <f t="shared" ref="J130:M130" si="28">+J10</f>
        <v>Aragón</v>
      </c>
      <c r="K130" s="146" t="str">
        <f t="shared" si="28"/>
        <v>Asturias</v>
      </c>
      <c r="L130" s="146" t="str">
        <f t="shared" si="28"/>
        <v>Baleares</v>
      </c>
      <c r="M130" s="146" t="str">
        <f t="shared" si="28"/>
        <v>Canarias</v>
      </c>
      <c r="N130" s="129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29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1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29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7082</v>
      </c>
      <c r="J137" s="42">
        <f t="shared" ref="J137:M137" si="29">+C122</f>
        <v>1195</v>
      </c>
      <c r="K137" s="42">
        <f t="shared" si="29"/>
        <v>660</v>
      </c>
      <c r="L137" s="42">
        <f t="shared" si="29"/>
        <v>1145</v>
      </c>
      <c r="M137" s="42">
        <f t="shared" si="29"/>
        <v>2658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2064</v>
      </c>
      <c r="C139" s="37">
        <f t="shared" ref="C139:F139" si="30">+C140+C141</f>
        <v>286</v>
      </c>
      <c r="D139" s="37">
        <f t="shared" si="30"/>
        <v>210</v>
      </c>
      <c r="E139" s="37">
        <f t="shared" si="30"/>
        <v>381</v>
      </c>
      <c r="F139" s="37">
        <f t="shared" si="30"/>
        <v>734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2044</v>
      </c>
      <c r="C140" s="38">
        <v>279</v>
      </c>
      <c r="D140" s="38">
        <v>205</v>
      </c>
      <c r="E140" s="38">
        <v>311</v>
      </c>
      <c r="F140" s="38">
        <v>721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20</v>
      </c>
      <c r="C141" s="38">
        <v>7</v>
      </c>
      <c r="D141" s="38">
        <v>5</v>
      </c>
      <c r="E141" s="38">
        <v>70</v>
      </c>
      <c r="F141" s="38">
        <v>13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5018</v>
      </c>
      <c r="C144" s="40">
        <f t="shared" ref="C144:F144" si="31">+J137-C139</f>
        <v>909</v>
      </c>
      <c r="D144" s="40">
        <f t="shared" si="31"/>
        <v>450</v>
      </c>
      <c r="E144" s="40">
        <f t="shared" si="31"/>
        <v>764</v>
      </c>
      <c r="F144" s="40">
        <f t="shared" si="31"/>
        <v>1924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6" t="str">
        <f>+B10</f>
        <v>Andalucía</v>
      </c>
      <c r="C154" s="146" t="str">
        <f t="shared" ref="C154:F154" si="32">+C10</f>
        <v>Aragón</v>
      </c>
      <c r="D154" s="146" t="str">
        <f t="shared" si="32"/>
        <v>Asturias</v>
      </c>
      <c r="E154" s="146" t="str">
        <f t="shared" si="32"/>
        <v>Baleares</v>
      </c>
      <c r="F154" s="146" t="str">
        <f t="shared" si="32"/>
        <v>Canarias</v>
      </c>
      <c r="G154" s="146" t="s">
        <v>4</v>
      </c>
      <c r="H154" s="143" t="s">
        <v>147</v>
      </c>
      <c r="I154" s="146" t="str">
        <f>+I10</f>
        <v>Andalucía</v>
      </c>
      <c r="J154" s="146" t="str">
        <f t="shared" ref="J154:M154" si="33">+J10</f>
        <v>Aragón</v>
      </c>
      <c r="K154" s="146" t="str">
        <f t="shared" si="33"/>
        <v>Asturias</v>
      </c>
      <c r="L154" s="146" t="str">
        <f t="shared" si="33"/>
        <v>Baleares</v>
      </c>
      <c r="M154" s="146" t="str">
        <f t="shared" si="33"/>
        <v>Canarias</v>
      </c>
      <c r="N154" s="129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29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1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29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7082</v>
      </c>
      <c r="J161" s="42">
        <f t="shared" ref="J161:M161" si="34">+C122</f>
        <v>1195</v>
      </c>
      <c r="K161" s="42">
        <f t="shared" si="34"/>
        <v>660</v>
      </c>
      <c r="L161" s="42">
        <f t="shared" si="34"/>
        <v>1145</v>
      </c>
      <c r="M161" s="42">
        <f t="shared" si="34"/>
        <v>2658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7079</v>
      </c>
      <c r="C163" s="37">
        <f t="shared" ref="C163:F163" si="35">+J16-J17-J18+C141-J20</f>
        <v>1208</v>
      </c>
      <c r="D163" s="37">
        <f t="shared" si="35"/>
        <v>654</v>
      </c>
      <c r="E163" s="37">
        <f t="shared" si="35"/>
        <v>1069</v>
      </c>
      <c r="F163" s="37">
        <f t="shared" si="35"/>
        <v>2366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2064</v>
      </c>
      <c r="C164" s="38">
        <f t="shared" ref="C164:F164" si="36">+C139</f>
        <v>286</v>
      </c>
      <c r="D164" s="38">
        <f t="shared" si="36"/>
        <v>210</v>
      </c>
      <c r="E164" s="38">
        <f t="shared" si="36"/>
        <v>381</v>
      </c>
      <c r="F164" s="38">
        <f t="shared" si="36"/>
        <v>734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5015</v>
      </c>
      <c r="C165" s="38">
        <f t="shared" ref="C165:F165" si="37">+C163-C164</f>
        <v>922</v>
      </c>
      <c r="D165" s="38">
        <f t="shared" si="37"/>
        <v>444</v>
      </c>
      <c r="E165" s="38">
        <f t="shared" si="37"/>
        <v>688</v>
      </c>
      <c r="F165" s="38">
        <f t="shared" si="37"/>
        <v>1632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3</v>
      </c>
      <c r="C169" s="40">
        <f t="shared" ref="C169:F169" si="38">+J161-C163-C166</f>
        <v>-13</v>
      </c>
      <c r="D169" s="40">
        <f t="shared" si="38"/>
        <v>6</v>
      </c>
      <c r="E169" s="40">
        <f t="shared" si="38"/>
        <v>76</v>
      </c>
      <c r="F169" s="40">
        <f t="shared" si="38"/>
        <v>292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6" t="str">
        <f>+B10</f>
        <v>Andalucía</v>
      </c>
      <c r="C177" s="146" t="str">
        <f t="shared" ref="C177:F177" si="39">+C10</f>
        <v>Aragón</v>
      </c>
      <c r="D177" s="146" t="str">
        <f t="shared" si="39"/>
        <v>Asturias</v>
      </c>
      <c r="E177" s="146" t="str">
        <f t="shared" si="39"/>
        <v>Baleares</v>
      </c>
      <c r="F177" s="146" t="str">
        <f t="shared" si="39"/>
        <v>Canarias</v>
      </c>
      <c r="G177" s="146" t="s">
        <v>4</v>
      </c>
      <c r="H177" s="143" t="s">
        <v>147</v>
      </c>
      <c r="I177" s="146" t="str">
        <f>+I10</f>
        <v>Andalucía</v>
      </c>
      <c r="J177" s="146" t="str">
        <f t="shared" ref="J177:M177" si="40">+J10</f>
        <v>Aragón</v>
      </c>
      <c r="K177" s="146" t="str">
        <f t="shared" si="40"/>
        <v>Asturias</v>
      </c>
      <c r="L177" s="146" t="str">
        <f t="shared" si="40"/>
        <v>Baleares</v>
      </c>
      <c r="M177" s="146" t="str">
        <f t="shared" si="40"/>
        <v>Canarias</v>
      </c>
      <c r="N177" s="129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29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1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29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5018</v>
      </c>
      <c r="J184" s="42">
        <f t="shared" ref="J184:M184" si="41">+C144</f>
        <v>909</v>
      </c>
      <c r="K184" s="42">
        <f t="shared" si="41"/>
        <v>450</v>
      </c>
      <c r="L184" s="42">
        <f t="shared" si="41"/>
        <v>764</v>
      </c>
      <c r="M184" s="42">
        <f t="shared" si="41"/>
        <v>1924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5015</v>
      </c>
      <c r="C186" s="37">
        <f t="shared" ref="C186:F186" si="42">+C187</f>
        <v>922</v>
      </c>
      <c r="D186" s="37">
        <f t="shared" si="42"/>
        <v>444</v>
      </c>
      <c r="E186" s="37">
        <f t="shared" si="42"/>
        <v>688</v>
      </c>
      <c r="F186" s="37">
        <f t="shared" si="42"/>
        <v>1632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5015</v>
      </c>
      <c r="C187" s="38">
        <f t="shared" ref="C187:E187" si="43">+C165</f>
        <v>922</v>
      </c>
      <c r="D187" s="38">
        <f t="shared" si="43"/>
        <v>444</v>
      </c>
      <c r="E187" s="38">
        <f t="shared" si="43"/>
        <v>688</v>
      </c>
      <c r="F187" s="38">
        <f>+F165</f>
        <v>1632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3</v>
      </c>
      <c r="C191" s="40">
        <f t="shared" ref="C191:F191" si="45">+J184-C186</f>
        <v>-13</v>
      </c>
      <c r="D191" s="40">
        <f t="shared" si="45"/>
        <v>6</v>
      </c>
      <c r="E191" s="40">
        <f t="shared" si="45"/>
        <v>76</v>
      </c>
      <c r="F191" s="40">
        <f t="shared" si="45"/>
        <v>292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6" t="str">
        <f>+B10</f>
        <v>Andalucía</v>
      </c>
      <c r="C202" s="146" t="str">
        <f t="shared" ref="C202:F202" si="46">+C10</f>
        <v>Aragón</v>
      </c>
      <c r="D202" s="146" t="str">
        <f t="shared" si="46"/>
        <v>Asturias</v>
      </c>
      <c r="E202" s="146" t="str">
        <f t="shared" si="46"/>
        <v>Baleares</v>
      </c>
      <c r="F202" s="146" t="str">
        <f t="shared" si="46"/>
        <v>Canarias</v>
      </c>
      <c r="G202" s="146" t="s">
        <v>4</v>
      </c>
      <c r="H202" s="143" t="s">
        <v>147</v>
      </c>
      <c r="I202" s="146" t="str">
        <f>+I10</f>
        <v>Andalucía</v>
      </c>
      <c r="J202" s="146" t="str">
        <f t="shared" ref="J202:M202" si="47">+J10</f>
        <v>Aragón</v>
      </c>
      <c r="K202" s="146" t="str">
        <f t="shared" si="47"/>
        <v>Asturias</v>
      </c>
      <c r="L202" s="146" t="str">
        <f t="shared" si="47"/>
        <v>Baleares</v>
      </c>
      <c r="M202" s="146" t="str">
        <f t="shared" si="47"/>
        <v>Canarias</v>
      </c>
      <c r="N202" s="129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29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1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29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3</v>
      </c>
      <c r="J209" s="42">
        <f t="shared" ref="J209:M209" si="48">+C191</f>
        <v>-13</v>
      </c>
      <c r="K209" s="42">
        <f t="shared" si="48"/>
        <v>6</v>
      </c>
      <c r="L209" s="42">
        <f t="shared" si="48"/>
        <v>76</v>
      </c>
      <c r="M209" s="42">
        <f t="shared" si="48"/>
        <v>292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739</v>
      </c>
      <c r="J211" s="37">
        <f t="shared" ref="J211:M211" si="49">+J212+J213+J214</f>
        <v>165</v>
      </c>
      <c r="K211" s="37">
        <f t="shared" si="49"/>
        <v>73</v>
      </c>
      <c r="L211" s="37">
        <f t="shared" si="49"/>
        <v>268</v>
      </c>
      <c r="M211" s="37">
        <f t="shared" si="49"/>
        <v>270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347</v>
      </c>
      <c r="J212" s="38">
        <v>79</v>
      </c>
      <c r="K212" s="38">
        <v>39</v>
      </c>
      <c r="L212" s="38">
        <v>84</v>
      </c>
      <c r="M212" s="38">
        <v>79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61</v>
      </c>
      <c r="J213" s="38">
        <v>13</v>
      </c>
      <c r="K213" s="38">
        <v>13</v>
      </c>
      <c r="L213" s="38">
        <v>2</v>
      </c>
      <c r="M213" s="38">
        <v>15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331</v>
      </c>
      <c r="J214" s="38">
        <v>73</v>
      </c>
      <c r="K214" s="38">
        <v>21</v>
      </c>
      <c r="L214" s="38">
        <v>182</v>
      </c>
      <c r="M214" s="38">
        <v>176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307</v>
      </c>
      <c r="J216" s="39">
        <v>59</v>
      </c>
      <c r="K216" s="39">
        <v>19</v>
      </c>
      <c r="L216" s="39">
        <v>169</v>
      </c>
      <c r="M216" s="39">
        <v>172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-98</v>
      </c>
      <c r="J218" s="37">
        <f t="shared" ref="J218:M218" si="50">+J219+J220+J221</f>
        <v>-50</v>
      </c>
      <c r="K218" s="37">
        <f t="shared" si="50"/>
        <v>-9</v>
      </c>
      <c r="L218" s="37">
        <f t="shared" si="50"/>
        <v>-33</v>
      </c>
      <c r="M218" s="37">
        <f t="shared" si="50"/>
        <v>-130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-35</v>
      </c>
      <c r="J220" s="38">
        <v>-41</v>
      </c>
      <c r="K220" s="38">
        <v>-8</v>
      </c>
      <c r="L220" s="38">
        <v>-20</v>
      </c>
      <c r="M220" s="38">
        <v>-64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-63</v>
      </c>
      <c r="J221" s="38">
        <v>-9</v>
      </c>
      <c r="K221" s="38">
        <v>-1</v>
      </c>
      <c r="L221" s="38">
        <v>-13</v>
      </c>
      <c r="M221" s="38">
        <v>-66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-34</v>
      </c>
      <c r="J223" s="39">
        <v>-3</v>
      </c>
      <c r="K223" s="39">
        <v>-1</v>
      </c>
      <c r="L223" s="39">
        <v>-13</v>
      </c>
      <c r="M223" s="39">
        <v>-58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644</v>
      </c>
      <c r="C226" s="40">
        <f t="shared" ref="C226:F226" si="51">+J209+J211+J218</f>
        <v>102</v>
      </c>
      <c r="D226" s="40">
        <f t="shared" si="51"/>
        <v>70</v>
      </c>
      <c r="E226" s="40">
        <f t="shared" si="51"/>
        <v>311</v>
      </c>
      <c r="F226" s="40">
        <f t="shared" si="51"/>
        <v>432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6" t="str">
        <f>+B10</f>
        <v>Andalucía</v>
      </c>
      <c r="C234" s="146" t="str">
        <f t="shared" ref="C234:F234" si="52">+C10</f>
        <v>Aragón</v>
      </c>
      <c r="D234" s="146" t="str">
        <f t="shared" si="52"/>
        <v>Asturias</v>
      </c>
      <c r="E234" s="146" t="str">
        <f t="shared" si="52"/>
        <v>Baleares</v>
      </c>
      <c r="F234" s="146" t="str">
        <f t="shared" si="52"/>
        <v>Canarias</v>
      </c>
      <c r="G234" s="146" t="s">
        <v>4</v>
      </c>
      <c r="H234" s="143" t="s">
        <v>147</v>
      </c>
      <c r="I234" s="146" t="str">
        <f>+I10</f>
        <v>Andalucía</v>
      </c>
      <c r="J234" s="146" t="str">
        <f t="shared" ref="J234:M234" si="53">+J10</f>
        <v>Aragón</v>
      </c>
      <c r="K234" s="146" t="str">
        <f t="shared" si="53"/>
        <v>Asturias</v>
      </c>
      <c r="L234" s="146" t="str">
        <f t="shared" si="53"/>
        <v>Baleares</v>
      </c>
      <c r="M234" s="146" t="str">
        <f t="shared" si="53"/>
        <v>Canarias</v>
      </c>
      <c r="N234" s="129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29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1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29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644</v>
      </c>
      <c r="J241" s="42">
        <f t="shared" ref="J241:M241" si="54">+C226</f>
        <v>102</v>
      </c>
      <c r="K241" s="42">
        <f t="shared" si="54"/>
        <v>70</v>
      </c>
      <c r="L241" s="42">
        <f t="shared" si="54"/>
        <v>311</v>
      </c>
      <c r="M241" s="42">
        <f t="shared" si="54"/>
        <v>432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1031</v>
      </c>
      <c r="C243" s="37">
        <f t="shared" ref="C243:F243" si="55">C244+C246</f>
        <v>491</v>
      </c>
      <c r="D243" s="37">
        <f t="shared" si="55"/>
        <v>71</v>
      </c>
      <c r="E243" s="37">
        <f t="shared" si="55"/>
        <v>213</v>
      </c>
      <c r="F243" s="37">
        <f t="shared" si="55"/>
        <v>321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1026</v>
      </c>
      <c r="C244" s="41">
        <v>491</v>
      </c>
      <c r="D244" s="41">
        <v>71</v>
      </c>
      <c r="E244" s="41">
        <v>208</v>
      </c>
      <c r="F244" s="41">
        <v>318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-908</v>
      </c>
      <c r="C245" s="37">
        <v>-246</v>
      </c>
      <c r="D245" s="37">
        <v>-95</v>
      </c>
      <c r="E245" s="37">
        <v>-130</v>
      </c>
      <c r="F245" s="37">
        <v>-323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5</v>
      </c>
      <c r="C246" s="41">
        <v>0</v>
      </c>
      <c r="D246" s="41">
        <v>0</v>
      </c>
      <c r="E246" s="41">
        <v>5</v>
      </c>
      <c r="F246" s="41">
        <v>3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75</v>
      </c>
      <c r="C247" s="37">
        <v>34</v>
      </c>
      <c r="D247" s="37">
        <v>4</v>
      </c>
      <c r="E247" s="37">
        <v>49</v>
      </c>
      <c r="F247" s="37">
        <v>29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446</v>
      </c>
      <c r="C249" s="40">
        <f t="shared" ref="C249:F249" si="56">+J241-C244-C245-C246-C247</f>
        <v>-177</v>
      </c>
      <c r="D249" s="40">
        <f t="shared" si="56"/>
        <v>90</v>
      </c>
      <c r="E249" s="40">
        <f t="shared" si="56"/>
        <v>179</v>
      </c>
      <c r="F249" s="40">
        <f t="shared" si="56"/>
        <v>405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193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206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158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49" t="s">
        <v>178</v>
      </c>
      <c r="C10" s="149" t="s">
        <v>190</v>
      </c>
      <c r="D10" s="149" t="s">
        <v>180</v>
      </c>
      <c r="E10" s="149" t="s">
        <v>181</v>
      </c>
      <c r="F10" s="149" t="s">
        <v>182</v>
      </c>
      <c r="G10" s="146" t="s">
        <v>4</v>
      </c>
      <c r="H10" s="143" t="s">
        <v>147</v>
      </c>
      <c r="I10" s="146" t="str">
        <f>+B10</f>
        <v>Cantabria</v>
      </c>
      <c r="J10" s="146" t="str">
        <f t="shared" ref="J10:M10" si="0">+C10</f>
        <v>Castilla- La Mancha</v>
      </c>
      <c r="K10" s="146" t="str">
        <f t="shared" si="0"/>
        <v>Castilla y León</v>
      </c>
      <c r="L10" s="146" t="str">
        <f t="shared" si="0"/>
        <v>Cataluña</v>
      </c>
      <c r="M10" s="146" t="str">
        <f t="shared" si="0"/>
        <v>Extremadura</v>
      </c>
      <c r="N10" s="129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29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1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29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501</v>
      </c>
      <c r="J16" s="37">
        <f t="shared" ref="J16:M16" si="1">+C46+C51+C52+C21+C25</f>
        <v>1903</v>
      </c>
      <c r="K16" s="37">
        <f t="shared" si="1"/>
        <v>2479</v>
      </c>
      <c r="L16" s="37">
        <f t="shared" si="1"/>
        <v>9049</v>
      </c>
      <c r="M16" s="37">
        <f t="shared" si="1"/>
        <v>1057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80</v>
      </c>
      <c r="J17" s="38">
        <v>249</v>
      </c>
      <c r="K17" s="38">
        <v>351</v>
      </c>
      <c r="L17" s="38">
        <v>1284</v>
      </c>
      <c r="M17" s="38">
        <v>92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13</v>
      </c>
      <c r="K18" s="38">
        <v>10</v>
      </c>
      <c r="L18" s="38">
        <v>20</v>
      </c>
      <c r="M18" s="38">
        <v>42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420</v>
      </c>
      <c r="J19" s="38">
        <f t="shared" ref="J19:M19" si="2">+J16-J17-J18</f>
        <v>1641</v>
      </c>
      <c r="K19" s="38">
        <f t="shared" si="2"/>
        <v>2118</v>
      </c>
      <c r="L19" s="38">
        <f t="shared" si="2"/>
        <v>7745</v>
      </c>
      <c r="M19" s="38">
        <f t="shared" si="2"/>
        <v>923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12</v>
      </c>
      <c r="J20" s="46">
        <v>84</v>
      </c>
      <c r="K20" s="46">
        <v>110</v>
      </c>
      <c r="L20" s="46">
        <v>306</v>
      </c>
      <c r="M20" s="46">
        <v>51</v>
      </c>
      <c r="N20" s="135"/>
      <c r="P20" s="116"/>
      <c r="Q20" s="18"/>
    </row>
    <row r="21" spans="2:17" s="16" customFormat="1" ht="16.149999999999999" customHeight="1">
      <c r="B21" s="37">
        <v>244</v>
      </c>
      <c r="C21" s="37">
        <v>711</v>
      </c>
      <c r="D21" s="37">
        <v>973</v>
      </c>
      <c r="E21" s="37">
        <v>4137</v>
      </c>
      <c r="F21" s="37">
        <v>368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257</v>
      </c>
      <c r="C23" s="40">
        <f>+J16-C21</f>
        <v>1192</v>
      </c>
      <c r="D23" s="40">
        <f>+K16-D21</f>
        <v>1506</v>
      </c>
      <c r="E23" s="40">
        <f>+L16-E21</f>
        <v>4912</v>
      </c>
      <c r="F23" s="40">
        <f>+M16-F21</f>
        <v>689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49</v>
      </c>
      <c r="C25" s="37">
        <v>262</v>
      </c>
      <c r="D25" s="37">
        <v>449</v>
      </c>
      <c r="E25" s="37">
        <v>1001</v>
      </c>
      <c r="F25" s="37">
        <v>156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208</v>
      </c>
      <c r="C27" s="40">
        <f>+C23-C25</f>
        <v>930</v>
      </c>
      <c r="D27" s="40">
        <f>+D23-D25</f>
        <v>1057</v>
      </c>
      <c r="E27" s="40">
        <f>+E23-E25</f>
        <v>3911</v>
      </c>
      <c r="F27" s="40">
        <f>+F23-F25</f>
        <v>533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6" t="str">
        <f>+B10</f>
        <v>Cantabria</v>
      </c>
      <c r="C38" s="146" t="str">
        <f t="shared" ref="C38:F38" si="3">+C10</f>
        <v>Castilla- La Mancha</v>
      </c>
      <c r="D38" s="146" t="str">
        <f t="shared" si="3"/>
        <v>Castilla y León</v>
      </c>
      <c r="E38" s="146" t="str">
        <f t="shared" si="3"/>
        <v>Cataluña</v>
      </c>
      <c r="F38" s="146" t="str">
        <f t="shared" si="3"/>
        <v>Extremadura</v>
      </c>
      <c r="G38" s="146" t="s">
        <v>4</v>
      </c>
      <c r="H38" s="143" t="s">
        <v>147</v>
      </c>
      <c r="I38" s="146" t="str">
        <f>+I10</f>
        <v>Cantabria</v>
      </c>
      <c r="J38" s="146" t="str">
        <f t="shared" ref="J38:M38" si="4">+J10</f>
        <v>Castilla- La Mancha</v>
      </c>
      <c r="K38" s="146" t="str">
        <f t="shared" si="4"/>
        <v>Castilla y León</v>
      </c>
      <c r="L38" s="146" t="str">
        <f t="shared" si="4"/>
        <v>Cataluña</v>
      </c>
      <c r="M38" s="146" t="str">
        <f t="shared" si="4"/>
        <v>Extremadura</v>
      </c>
      <c r="N38" s="129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29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1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29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208</v>
      </c>
      <c r="J44" s="42">
        <f>+C27</f>
        <v>930</v>
      </c>
      <c r="K44" s="42">
        <f t="shared" ref="K44:L44" si="5">+D27</f>
        <v>1057</v>
      </c>
      <c r="L44" s="42">
        <f t="shared" si="5"/>
        <v>3911</v>
      </c>
      <c r="M44" s="42">
        <f>+F27</f>
        <v>533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207</v>
      </c>
      <c r="C46" s="37">
        <v>930</v>
      </c>
      <c r="D46" s="37">
        <v>1057</v>
      </c>
      <c r="E46" s="37">
        <v>3898</v>
      </c>
      <c r="F46" s="37">
        <v>533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159</v>
      </c>
      <c r="C47" s="38">
        <v>707</v>
      </c>
      <c r="D47" s="38">
        <v>813</v>
      </c>
      <c r="E47" s="38">
        <v>3074</v>
      </c>
      <c r="F47" s="38">
        <v>409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48</v>
      </c>
      <c r="C48" s="38">
        <f t="shared" ref="C48:F48" si="6">SUM(C49:C50)</f>
        <v>223</v>
      </c>
      <c r="D48" s="38">
        <f t="shared" si="6"/>
        <v>244</v>
      </c>
      <c r="E48" s="38">
        <f t="shared" si="6"/>
        <v>824</v>
      </c>
      <c r="F48" s="38">
        <f t="shared" si="6"/>
        <v>124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46</v>
      </c>
      <c r="C49" s="96">
        <v>213</v>
      </c>
      <c r="D49" s="96">
        <v>237</v>
      </c>
      <c r="E49" s="96">
        <v>795</v>
      </c>
      <c r="F49" s="96">
        <v>121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2</v>
      </c>
      <c r="C50" s="96">
        <v>10</v>
      </c>
      <c r="D50" s="96">
        <v>7</v>
      </c>
      <c r="E50" s="96">
        <v>29</v>
      </c>
      <c r="F50" s="96">
        <v>3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1</v>
      </c>
      <c r="C51" s="37">
        <v>0</v>
      </c>
      <c r="D51" s="37">
        <v>0</v>
      </c>
      <c r="E51" s="37">
        <v>13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6" t="str">
        <f>+B10</f>
        <v>Cantabria</v>
      </c>
      <c r="C62" s="146" t="str">
        <f t="shared" ref="C62:F62" si="8">+C10</f>
        <v>Castilla- La Mancha</v>
      </c>
      <c r="D62" s="146" t="str">
        <f t="shared" si="8"/>
        <v>Castilla y León</v>
      </c>
      <c r="E62" s="146" t="str">
        <f t="shared" si="8"/>
        <v>Cataluña</v>
      </c>
      <c r="F62" s="146" t="str">
        <f t="shared" si="8"/>
        <v>Extremadura</v>
      </c>
      <c r="G62" s="146" t="s">
        <v>4</v>
      </c>
      <c r="H62" s="143" t="s">
        <v>147</v>
      </c>
      <c r="I62" s="146" t="str">
        <f>+I10</f>
        <v>Cantabria</v>
      </c>
      <c r="J62" s="146" t="str">
        <f t="shared" ref="J62:M62" si="9">+J10</f>
        <v>Castilla- La Mancha</v>
      </c>
      <c r="K62" s="146" t="str">
        <f t="shared" si="9"/>
        <v>Castilla y León</v>
      </c>
      <c r="L62" s="146" t="str">
        <f t="shared" si="9"/>
        <v>Cataluña</v>
      </c>
      <c r="M62" s="146" t="str">
        <f t="shared" si="9"/>
        <v>Extremadura</v>
      </c>
      <c r="N62" s="129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29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1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29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217</v>
      </c>
      <c r="J70" s="37">
        <f t="shared" ref="J70:M70" si="11">+J71+J75</f>
        <v>675</v>
      </c>
      <c r="K70" s="37">
        <f t="shared" si="11"/>
        <v>829</v>
      </c>
      <c r="L70" s="37">
        <f t="shared" si="11"/>
        <v>3575</v>
      </c>
      <c r="M70" s="37">
        <f t="shared" si="11"/>
        <v>307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8</v>
      </c>
      <c r="J71" s="38">
        <f t="shared" ref="J71:M71" si="12">+J72+J73+J74</f>
        <v>30</v>
      </c>
      <c r="K71" s="38">
        <f t="shared" si="12"/>
        <v>26</v>
      </c>
      <c r="L71" s="38">
        <f t="shared" si="12"/>
        <v>86</v>
      </c>
      <c r="M71" s="38">
        <f t="shared" si="12"/>
        <v>10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8</v>
      </c>
      <c r="J74" s="38">
        <v>30</v>
      </c>
      <c r="K74" s="38">
        <v>26</v>
      </c>
      <c r="L74" s="38">
        <v>86</v>
      </c>
      <c r="M74" s="38">
        <v>10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209</v>
      </c>
      <c r="J75" s="38">
        <v>645</v>
      </c>
      <c r="K75" s="38">
        <v>803</v>
      </c>
      <c r="L75" s="38">
        <v>3489</v>
      </c>
      <c r="M75" s="38">
        <v>297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</v>
      </c>
      <c r="J76" s="37">
        <f t="shared" ref="J76:M76" si="13">+J77+J78</f>
        <v>-48</v>
      </c>
      <c r="K76" s="37">
        <f t="shared" si="13"/>
        <v>-42</v>
      </c>
      <c r="L76" s="37">
        <f t="shared" si="13"/>
        <v>-303</v>
      </c>
      <c r="M76" s="37">
        <f t="shared" si="13"/>
        <v>-17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</v>
      </c>
      <c r="J77" s="38">
        <v>-44</v>
      </c>
      <c r="K77" s="38">
        <v>-38</v>
      </c>
      <c r="L77" s="38">
        <v>-298</v>
      </c>
      <c r="M77" s="38">
        <v>-14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-4</v>
      </c>
      <c r="K78" s="38">
        <v>-4</v>
      </c>
      <c r="L78" s="38">
        <v>-5</v>
      </c>
      <c r="M78" s="38">
        <v>-3</v>
      </c>
      <c r="N78" s="134"/>
      <c r="P78" s="116"/>
    </row>
    <row r="79" spans="2:17" s="16" customFormat="1" ht="16.149999999999999" customHeight="1">
      <c r="B79" s="37">
        <f>+B80+B81+B82</f>
        <v>2</v>
      </c>
      <c r="C79" s="37">
        <f t="shared" ref="C79:F79" si="14">+C80+C81+C82</f>
        <v>14</v>
      </c>
      <c r="D79" s="37">
        <f t="shared" si="14"/>
        <v>14</v>
      </c>
      <c r="E79" s="37">
        <f t="shared" si="14"/>
        <v>90</v>
      </c>
      <c r="F79" s="37">
        <f t="shared" si="14"/>
        <v>7</v>
      </c>
      <c r="G79" s="76" t="s">
        <v>48</v>
      </c>
      <c r="H79" s="60" t="s">
        <v>49</v>
      </c>
      <c r="I79" s="37">
        <f>+I80+I81+I82</f>
        <v>4</v>
      </c>
      <c r="J79" s="37">
        <f t="shared" ref="J79:M79" si="15">+J80+J81+J82</f>
        <v>21</v>
      </c>
      <c r="K79" s="37">
        <f t="shared" si="15"/>
        <v>44</v>
      </c>
      <c r="L79" s="37">
        <f t="shared" si="15"/>
        <v>100</v>
      </c>
      <c r="M79" s="37">
        <f t="shared" si="15"/>
        <v>15</v>
      </c>
      <c r="N79" s="133"/>
      <c r="P79" s="116"/>
    </row>
    <row r="80" spans="2:17" s="18" customFormat="1" ht="16.149999999999999" customHeight="1">
      <c r="B80" s="47">
        <v>2</v>
      </c>
      <c r="C80" s="47">
        <v>14</v>
      </c>
      <c r="D80" s="47">
        <v>14</v>
      </c>
      <c r="E80" s="47">
        <v>89</v>
      </c>
      <c r="F80" s="47">
        <v>7</v>
      </c>
      <c r="G80" s="26" t="s">
        <v>50</v>
      </c>
      <c r="H80" s="26" t="s">
        <v>134</v>
      </c>
      <c r="I80" s="47">
        <v>3</v>
      </c>
      <c r="J80" s="47">
        <v>12</v>
      </c>
      <c r="K80" s="47">
        <v>16</v>
      </c>
      <c r="L80" s="47">
        <v>82</v>
      </c>
      <c r="M80" s="47">
        <v>6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1</v>
      </c>
      <c r="K81" s="47">
        <v>1</v>
      </c>
      <c r="L81" s="47">
        <v>6</v>
      </c>
      <c r="M81" s="47">
        <v>1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1</v>
      </c>
      <c r="J82" s="47">
        <v>8</v>
      </c>
      <c r="K82" s="47">
        <v>27</v>
      </c>
      <c r="L82" s="47">
        <v>12</v>
      </c>
      <c r="M82" s="47">
        <v>8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218</v>
      </c>
      <c r="C85" s="40">
        <f t="shared" ref="C85:F85" si="16">+J68+J70+J76+J79-C79</f>
        <v>634</v>
      </c>
      <c r="D85" s="40">
        <f t="shared" si="16"/>
        <v>817</v>
      </c>
      <c r="E85" s="40">
        <f t="shared" si="16"/>
        <v>3282</v>
      </c>
      <c r="F85" s="40">
        <f t="shared" si="16"/>
        <v>298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6" t="str">
        <f>+B10</f>
        <v>Cantabria</v>
      </c>
      <c r="C93" s="146" t="str">
        <f t="shared" ref="C93:F93" si="17">+C10</f>
        <v>Castilla- La Mancha</v>
      </c>
      <c r="D93" s="146" t="str">
        <f t="shared" si="17"/>
        <v>Castilla y León</v>
      </c>
      <c r="E93" s="146" t="str">
        <f t="shared" si="17"/>
        <v>Cataluña</v>
      </c>
      <c r="F93" s="146" t="str">
        <f t="shared" si="17"/>
        <v>Extremadura</v>
      </c>
      <c r="G93" s="146" t="s">
        <v>4</v>
      </c>
      <c r="H93" s="143" t="s">
        <v>147</v>
      </c>
      <c r="I93" s="146" t="str">
        <f>+I10</f>
        <v>Cantabria</v>
      </c>
      <c r="J93" s="146" t="str">
        <f t="shared" ref="J93:M93" si="18">+J10</f>
        <v>Castilla- La Mancha</v>
      </c>
      <c r="K93" s="146" t="str">
        <f t="shared" si="18"/>
        <v>Castilla y León</v>
      </c>
      <c r="L93" s="146" t="str">
        <f t="shared" si="18"/>
        <v>Cataluña</v>
      </c>
      <c r="M93" s="146" t="str">
        <f t="shared" si="18"/>
        <v>Extremadura</v>
      </c>
      <c r="N93" s="129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29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1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29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218</v>
      </c>
      <c r="J100" s="42">
        <f t="shared" ref="J100:M100" si="19">+C85</f>
        <v>634</v>
      </c>
      <c r="K100" s="42">
        <f t="shared" si="19"/>
        <v>817</v>
      </c>
      <c r="L100" s="42">
        <f t="shared" si="19"/>
        <v>3282</v>
      </c>
      <c r="M100" s="42">
        <f t="shared" si="19"/>
        <v>298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2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34</v>
      </c>
      <c r="J102" s="37">
        <f t="shared" ref="J102:M102" si="21">+J103+J104</f>
        <v>108</v>
      </c>
      <c r="K102" s="37">
        <f t="shared" si="21"/>
        <v>131</v>
      </c>
      <c r="L102" s="37">
        <f t="shared" si="21"/>
        <v>450</v>
      </c>
      <c r="M102" s="37">
        <f t="shared" si="21"/>
        <v>51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2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34</v>
      </c>
      <c r="J104" s="38">
        <v>108</v>
      </c>
      <c r="K104" s="38">
        <v>131</v>
      </c>
      <c r="L104" s="38">
        <v>450</v>
      </c>
      <c r="M104" s="38">
        <v>51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</v>
      </c>
      <c r="J105" s="37">
        <f t="shared" ref="J105:M105" si="22">+J106+J107+J108</f>
        <v>10</v>
      </c>
      <c r="K105" s="37">
        <f t="shared" si="22"/>
        <v>7</v>
      </c>
      <c r="L105" s="37">
        <f t="shared" si="22"/>
        <v>29</v>
      </c>
      <c r="M105" s="37">
        <f t="shared" si="22"/>
        <v>3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10</v>
      </c>
      <c r="K107" s="38">
        <v>7</v>
      </c>
      <c r="L107" s="38">
        <v>29</v>
      </c>
      <c r="M107" s="38">
        <v>3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2</v>
      </c>
      <c r="C109" s="37">
        <v>14</v>
      </c>
      <c r="D109" s="37">
        <v>8</v>
      </c>
      <c r="E109" s="37">
        <v>41</v>
      </c>
      <c r="F109" s="37">
        <v>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2</v>
      </c>
      <c r="C111" s="38">
        <v>10</v>
      </c>
      <c r="D111" s="38">
        <v>7</v>
      </c>
      <c r="E111" s="38">
        <v>29</v>
      </c>
      <c r="F111" s="38">
        <v>3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0</v>
      </c>
      <c r="C112" s="38">
        <v>4</v>
      </c>
      <c r="D112" s="38">
        <v>1</v>
      </c>
      <c r="E112" s="38">
        <v>12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22</v>
      </c>
      <c r="C113" s="37">
        <f t="shared" ref="C113:F113" si="23">+C114+C115+C116+C117+C118+C119</f>
        <v>207</v>
      </c>
      <c r="D113" s="37">
        <f t="shared" si="23"/>
        <v>161</v>
      </c>
      <c r="E113" s="37">
        <f t="shared" si="23"/>
        <v>1466</v>
      </c>
      <c r="F113" s="37">
        <f t="shared" si="23"/>
        <v>92</v>
      </c>
      <c r="G113" s="76" t="s">
        <v>69</v>
      </c>
      <c r="H113" s="60" t="s">
        <v>70</v>
      </c>
      <c r="I113" s="37">
        <f>+I114+I115+I116+I117+I118+I119</f>
        <v>200</v>
      </c>
      <c r="J113" s="37">
        <f t="shared" ref="J113:M113" si="24">+J114+J115+J116+J117+J118+J119</f>
        <v>1045</v>
      </c>
      <c r="K113" s="37">
        <f t="shared" si="24"/>
        <v>1297</v>
      </c>
      <c r="L113" s="37">
        <f t="shared" si="24"/>
        <v>5684</v>
      </c>
      <c r="M113" s="37">
        <f t="shared" si="24"/>
        <v>710</v>
      </c>
      <c r="N113" s="133"/>
      <c r="P113" s="18"/>
      <c r="Q113" s="18"/>
    </row>
    <row r="114" spans="2:17" s="18" customFormat="1" ht="16.149999999999999" customHeight="1">
      <c r="B114" s="38">
        <v>1</v>
      </c>
      <c r="C114" s="38">
        <v>6</v>
      </c>
      <c r="D114" s="38">
        <v>9</v>
      </c>
      <c r="E114" s="38">
        <v>18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</v>
      </c>
      <c r="J115" s="38">
        <v>5</v>
      </c>
      <c r="K115" s="38">
        <v>8</v>
      </c>
      <c r="L115" s="38">
        <v>16</v>
      </c>
      <c r="M115" s="38">
        <v>2</v>
      </c>
      <c r="N115" s="134"/>
    </row>
    <row r="116" spans="2:17" s="18" customFormat="1" ht="16.149999999999999" customHeight="1">
      <c r="B116" s="38">
        <v>9</v>
      </c>
      <c r="C116" s="38">
        <v>139</v>
      </c>
      <c r="D116" s="38">
        <v>90</v>
      </c>
      <c r="E116" s="38">
        <v>1103</v>
      </c>
      <c r="F116" s="38">
        <v>58</v>
      </c>
      <c r="G116" s="68" t="s">
        <v>75</v>
      </c>
      <c r="H116" s="69" t="s">
        <v>155</v>
      </c>
      <c r="I116" s="38">
        <v>183</v>
      </c>
      <c r="J116" s="38">
        <v>989</v>
      </c>
      <c r="K116" s="38">
        <v>1232</v>
      </c>
      <c r="L116" s="38">
        <v>5288</v>
      </c>
      <c r="M116" s="38">
        <v>682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1</v>
      </c>
      <c r="D117" s="38">
        <v>1</v>
      </c>
      <c r="E117" s="38">
        <v>10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2</v>
      </c>
      <c r="M117" s="38">
        <v>0</v>
      </c>
      <c r="N117" s="134"/>
      <c r="P117" s="116"/>
    </row>
    <row r="118" spans="2:17" s="18" customFormat="1" ht="16.149999999999999" customHeight="1">
      <c r="B118" s="38">
        <v>12</v>
      </c>
      <c r="C118" s="38">
        <v>61</v>
      </c>
      <c r="D118" s="38">
        <v>61</v>
      </c>
      <c r="E118" s="38">
        <v>335</v>
      </c>
      <c r="F118" s="38">
        <v>31</v>
      </c>
      <c r="G118" s="26" t="s">
        <v>78</v>
      </c>
      <c r="H118" s="26" t="s">
        <v>79</v>
      </c>
      <c r="I118" s="38">
        <v>16</v>
      </c>
      <c r="J118" s="38">
        <v>51</v>
      </c>
      <c r="K118" s="38">
        <v>57</v>
      </c>
      <c r="L118" s="38">
        <v>378</v>
      </c>
      <c r="M118" s="38">
        <v>26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430</v>
      </c>
      <c r="C122" s="40">
        <f t="shared" ref="C122:F122" si="25">+J100+J102+J105+J113-C102-C109-C113</f>
        <v>1576</v>
      </c>
      <c r="D122" s="40">
        <f t="shared" si="25"/>
        <v>2083</v>
      </c>
      <c r="E122" s="40">
        <f t="shared" si="25"/>
        <v>7936</v>
      </c>
      <c r="F122" s="40">
        <f t="shared" si="25"/>
        <v>967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6" t="str">
        <f>+B10</f>
        <v>Cantabria</v>
      </c>
      <c r="C130" s="146" t="str">
        <f t="shared" ref="C130:F130" si="26">+C10</f>
        <v>Castilla- La Mancha</v>
      </c>
      <c r="D130" s="146" t="str">
        <f t="shared" si="26"/>
        <v>Castilla y León</v>
      </c>
      <c r="E130" s="146" t="str">
        <f t="shared" si="26"/>
        <v>Cataluña</v>
      </c>
      <c r="F130" s="146" t="str">
        <f t="shared" si="26"/>
        <v>Extremadura</v>
      </c>
      <c r="G130" s="146" t="s">
        <v>4</v>
      </c>
      <c r="H130" s="143" t="s">
        <v>147</v>
      </c>
      <c r="I130" s="146" t="str">
        <f>+I10</f>
        <v>Cantabria</v>
      </c>
      <c r="J130" s="146" t="str">
        <f t="shared" ref="J130:M130" si="27">+J10</f>
        <v>Castilla- La Mancha</v>
      </c>
      <c r="K130" s="146" t="str">
        <f t="shared" si="27"/>
        <v>Castilla y León</v>
      </c>
      <c r="L130" s="146" t="str">
        <f t="shared" si="27"/>
        <v>Cataluña</v>
      </c>
      <c r="M130" s="146" t="str">
        <f t="shared" si="27"/>
        <v>Extremadura</v>
      </c>
      <c r="N130" s="129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29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1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29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430</v>
      </c>
      <c r="J137" s="42">
        <f t="shared" ref="J137:M137" si="28">+C122</f>
        <v>1576</v>
      </c>
      <c r="K137" s="42">
        <f t="shared" si="28"/>
        <v>2083</v>
      </c>
      <c r="L137" s="42">
        <f t="shared" si="28"/>
        <v>7936</v>
      </c>
      <c r="M137" s="42">
        <f t="shared" si="28"/>
        <v>967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108</v>
      </c>
      <c r="C139" s="37">
        <f t="shared" ref="C139:F139" si="29">+C140+C141</f>
        <v>498</v>
      </c>
      <c r="D139" s="37">
        <f t="shared" si="29"/>
        <v>598</v>
      </c>
      <c r="E139" s="37">
        <f>+E140+E141</f>
        <v>2420</v>
      </c>
      <c r="F139" s="37">
        <f t="shared" si="29"/>
        <v>210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107</v>
      </c>
      <c r="C140" s="38">
        <v>495</v>
      </c>
      <c r="D140" s="38">
        <v>589</v>
      </c>
      <c r="E140" s="38">
        <v>2347</v>
      </c>
      <c r="F140" s="38">
        <v>209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1</v>
      </c>
      <c r="C141" s="38">
        <v>3</v>
      </c>
      <c r="D141" s="38">
        <v>9</v>
      </c>
      <c r="E141" s="38">
        <v>73</v>
      </c>
      <c r="F141" s="38">
        <v>1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322</v>
      </c>
      <c r="C144" s="40">
        <f t="shared" ref="C144:F144" si="30">+J137-C139</f>
        <v>1078</v>
      </c>
      <c r="D144" s="40">
        <f t="shared" si="30"/>
        <v>1485</v>
      </c>
      <c r="E144" s="40">
        <f t="shared" si="30"/>
        <v>5516</v>
      </c>
      <c r="F144" s="40">
        <f t="shared" si="30"/>
        <v>757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6" t="str">
        <f>+B10</f>
        <v>Cantabria</v>
      </c>
      <c r="C154" s="146" t="str">
        <f t="shared" ref="C154:F154" si="31">+C10</f>
        <v>Castilla- La Mancha</v>
      </c>
      <c r="D154" s="146" t="str">
        <f t="shared" si="31"/>
        <v>Castilla y León</v>
      </c>
      <c r="E154" s="146" t="str">
        <f t="shared" si="31"/>
        <v>Cataluña</v>
      </c>
      <c r="F154" s="146" t="str">
        <f t="shared" si="31"/>
        <v>Extremadura</v>
      </c>
      <c r="G154" s="146" t="s">
        <v>4</v>
      </c>
      <c r="H154" s="143" t="s">
        <v>147</v>
      </c>
      <c r="I154" s="146" t="str">
        <f>+I10</f>
        <v>Cantabria</v>
      </c>
      <c r="J154" s="146" t="str">
        <f t="shared" ref="J154:M154" si="32">+J10</f>
        <v>Castilla- La Mancha</v>
      </c>
      <c r="K154" s="146" t="str">
        <f t="shared" si="32"/>
        <v>Castilla y León</v>
      </c>
      <c r="L154" s="146" t="str">
        <f t="shared" si="32"/>
        <v>Cataluña</v>
      </c>
      <c r="M154" s="146" t="str">
        <f t="shared" si="32"/>
        <v>Extremadura</v>
      </c>
      <c r="N154" s="129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29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1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29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430</v>
      </c>
      <c r="J161" s="42">
        <f t="shared" ref="J161:M161" si="33">+C122</f>
        <v>1576</v>
      </c>
      <c r="K161" s="42">
        <f t="shared" si="33"/>
        <v>2083</v>
      </c>
      <c r="L161" s="42">
        <f t="shared" si="33"/>
        <v>7936</v>
      </c>
      <c r="M161" s="42">
        <f t="shared" si="33"/>
        <v>967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409</v>
      </c>
      <c r="C163" s="37">
        <f t="shared" ref="C163:F163" si="34">+J16-J17-J18+C141-J20</f>
        <v>1560</v>
      </c>
      <c r="D163" s="37">
        <f t="shared" si="34"/>
        <v>2017</v>
      </c>
      <c r="E163" s="37">
        <f t="shared" si="34"/>
        <v>7512</v>
      </c>
      <c r="F163" s="37">
        <f t="shared" si="34"/>
        <v>873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108</v>
      </c>
      <c r="C164" s="38">
        <f t="shared" ref="C164:F164" si="35">+C139</f>
        <v>498</v>
      </c>
      <c r="D164" s="38">
        <f t="shared" si="35"/>
        <v>598</v>
      </c>
      <c r="E164" s="38">
        <f t="shared" si="35"/>
        <v>2420</v>
      </c>
      <c r="F164" s="38">
        <f t="shared" si="35"/>
        <v>210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301</v>
      </c>
      <c r="C165" s="38">
        <f t="shared" ref="C165:F165" si="36">+C163-C164</f>
        <v>1062</v>
      </c>
      <c r="D165" s="38">
        <f t="shared" si="36"/>
        <v>1419</v>
      </c>
      <c r="E165" s="38">
        <f t="shared" si="36"/>
        <v>5092</v>
      </c>
      <c r="F165" s="38">
        <f t="shared" si="36"/>
        <v>663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21</v>
      </c>
      <c r="C169" s="40">
        <f t="shared" ref="C169:F169" si="37">+J161-C163-C166</f>
        <v>16</v>
      </c>
      <c r="D169" s="40">
        <f t="shared" si="37"/>
        <v>66</v>
      </c>
      <c r="E169" s="40">
        <f t="shared" si="37"/>
        <v>424</v>
      </c>
      <c r="F169" s="40">
        <f t="shared" si="37"/>
        <v>94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6" t="str">
        <f>+B10</f>
        <v>Cantabria</v>
      </c>
      <c r="C177" s="146" t="str">
        <f t="shared" ref="C177:F177" si="38">+C10</f>
        <v>Castilla- La Mancha</v>
      </c>
      <c r="D177" s="146" t="str">
        <f t="shared" si="38"/>
        <v>Castilla y León</v>
      </c>
      <c r="E177" s="146" t="str">
        <f t="shared" si="38"/>
        <v>Cataluña</v>
      </c>
      <c r="F177" s="146" t="str">
        <f t="shared" si="38"/>
        <v>Extremadura</v>
      </c>
      <c r="G177" s="146" t="s">
        <v>4</v>
      </c>
      <c r="H177" s="143" t="s">
        <v>147</v>
      </c>
      <c r="I177" s="146" t="str">
        <f>+I10</f>
        <v>Cantabria</v>
      </c>
      <c r="J177" s="146" t="str">
        <f t="shared" ref="J177:M177" si="39">+J10</f>
        <v>Castilla- La Mancha</v>
      </c>
      <c r="K177" s="146" t="str">
        <f t="shared" si="39"/>
        <v>Castilla y León</v>
      </c>
      <c r="L177" s="146" t="str">
        <f t="shared" si="39"/>
        <v>Cataluña</v>
      </c>
      <c r="M177" s="146" t="str">
        <f t="shared" si="39"/>
        <v>Extremadura</v>
      </c>
      <c r="N177" s="129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29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1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29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322</v>
      </c>
      <c r="J184" s="42">
        <f t="shared" ref="J184:M184" si="40">+C144</f>
        <v>1078</v>
      </c>
      <c r="K184" s="42">
        <f t="shared" si="40"/>
        <v>1485</v>
      </c>
      <c r="L184" s="42">
        <f t="shared" si="40"/>
        <v>5516</v>
      </c>
      <c r="M184" s="42">
        <f t="shared" si="40"/>
        <v>757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301</v>
      </c>
      <c r="C186" s="37">
        <f t="shared" ref="C186:F186" si="41">+C187</f>
        <v>1062</v>
      </c>
      <c r="D186" s="37">
        <f t="shared" si="41"/>
        <v>1419</v>
      </c>
      <c r="E186" s="37">
        <f t="shared" si="41"/>
        <v>5092</v>
      </c>
      <c r="F186" s="37">
        <f t="shared" si="41"/>
        <v>663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301</v>
      </c>
      <c r="C187" s="38">
        <f t="shared" ref="C187:F188" si="42">+C165</f>
        <v>1062</v>
      </c>
      <c r="D187" s="38">
        <f t="shared" si="42"/>
        <v>1419</v>
      </c>
      <c r="E187" s="38">
        <f t="shared" si="42"/>
        <v>5092</v>
      </c>
      <c r="F187" s="38">
        <f t="shared" si="42"/>
        <v>663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21</v>
      </c>
      <c r="C191" s="40">
        <f t="shared" ref="C191:F191" si="43">+J184-C186</f>
        <v>16</v>
      </c>
      <c r="D191" s="40">
        <f t="shared" si="43"/>
        <v>66</v>
      </c>
      <c r="E191" s="40">
        <f t="shared" si="43"/>
        <v>424</v>
      </c>
      <c r="F191" s="40">
        <f t="shared" si="43"/>
        <v>94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6" t="str">
        <f>+B10</f>
        <v>Cantabria</v>
      </c>
      <c r="C202" s="146" t="str">
        <f t="shared" ref="C202:F202" si="44">+C10</f>
        <v>Castilla- La Mancha</v>
      </c>
      <c r="D202" s="146" t="str">
        <f t="shared" si="44"/>
        <v>Castilla y León</v>
      </c>
      <c r="E202" s="146" t="str">
        <f t="shared" si="44"/>
        <v>Cataluña</v>
      </c>
      <c r="F202" s="146" t="str">
        <f t="shared" si="44"/>
        <v>Extremadura</v>
      </c>
      <c r="G202" s="146" t="s">
        <v>4</v>
      </c>
      <c r="H202" s="143" t="s">
        <v>147</v>
      </c>
      <c r="I202" s="146" t="str">
        <f>+I10</f>
        <v>Cantabria</v>
      </c>
      <c r="J202" s="146" t="str">
        <f t="shared" ref="J202:M202" si="45">+J10</f>
        <v>Castilla- La Mancha</v>
      </c>
      <c r="K202" s="146" t="str">
        <f t="shared" si="45"/>
        <v>Castilla y León</v>
      </c>
      <c r="L202" s="146" t="str">
        <f t="shared" si="45"/>
        <v>Cataluña</v>
      </c>
      <c r="M202" s="146" t="str">
        <f t="shared" si="45"/>
        <v>Extremadura</v>
      </c>
      <c r="N202" s="129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29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1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29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21</v>
      </c>
      <c r="J209" s="42">
        <f t="shared" ref="J209:M209" si="46">+C191</f>
        <v>16</v>
      </c>
      <c r="K209" s="42">
        <f t="shared" si="46"/>
        <v>66</v>
      </c>
      <c r="L209" s="42">
        <f t="shared" si="46"/>
        <v>424</v>
      </c>
      <c r="M209" s="42">
        <f t="shared" si="46"/>
        <v>94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32</v>
      </c>
      <c r="J211" s="37">
        <f t="shared" ref="J211:M211" si="47">+J212+J213+J214</f>
        <v>109</v>
      </c>
      <c r="K211" s="37">
        <f t="shared" si="47"/>
        <v>225</v>
      </c>
      <c r="L211" s="37">
        <f t="shared" si="47"/>
        <v>1110</v>
      </c>
      <c r="M211" s="37">
        <f t="shared" si="47"/>
        <v>56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25</v>
      </c>
      <c r="J212" s="38">
        <v>48</v>
      </c>
      <c r="K212" s="38">
        <v>69</v>
      </c>
      <c r="L212" s="38">
        <v>507</v>
      </c>
      <c r="M212" s="38">
        <v>18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2</v>
      </c>
      <c r="J213" s="38">
        <v>15</v>
      </c>
      <c r="K213" s="38">
        <v>11</v>
      </c>
      <c r="L213" s="38">
        <v>25</v>
      </c>
      <c r="M213" s="38">
        <v>10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5</v>
      </c>
      <c r="J214" s="38">
        <v>46</v>
      </c>
      <c r="K214" s="38">
        <v>145</v>
      </c>
      <c r="L214" s="38">
        <v>578</v>
      </c>
      <c r="M214" s="38">
        <v>28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4</v>
      </c>
      <c r="J216" s="39">
        <v>39</v>
      </c>
      <c r="K216" s="39">
        <v>137</v>
      </c>
      <c r="L216" s="39">
        <v>556</v>
      </c>
      <c r="M216" s="39">
        <v>22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-2</v>
      </c>
      <c r="J218" s="37">
        <f t="shared" ref="J218:M218" si="48">+J219+J220+J221</f>
        <v>-18</v>
      </c>
      <c r="K218" s="37">
        <f t="shared" si="48"/>
        <v>-32</v>
      </c>
      <c r="L218" s="37">
        <f t="shared" si="48"/>
        <v>-455</v>
      </c>
      <c r="M218" s="37">
        <f t="shared" si="48"/>
        <v>-6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</v>
      </c>
      <c r="J220" s="38">
        <v>-8</v>
      </c>
      <c r="K220" s="38">
        <v>-25</v>
      </c>
      <c r="L220" s="38">
        <v>-74</v>
      </c>
      <c r="M220" s="38">
        <v>-4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0</v>
      </c>
      <c r="J221" s="38">
        <v>-10</v>
      </c>
      <c r="K221" s="38">
        <v>-7</v>
      </c>
      <c r="L221" s="38">
        <v>-381</v>
      </c>
      <c r="M221" s="38">
        <v>-2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0</v>
      </c>
      <c r="J223" s="39">
        <v>-10</v>
      </c>
      <c r="K223" s="39">
        <v>-6</v>
      </c>
      <c r="L223" s="39">
        <v>-364</v>
      </c>
      <c r="M223" s="39">
        <v>-2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51</v>
      </c>
      <c r="C226" s="40">
        <f t="shared" ref="C226:F226" si="49">+J209+J211+J218</f>
        <v>107</v>
      </c>
      <c r="D226" s="40">
        <f t="shared" si="49"/>
        <v>259</v>
      </c>
      <c r="E226" s="40">
        <f t="shared" si="49"/>
        <v>1079</v>
      </c>
      <c r="F226" s="40">
        <f t="shared" si="49"/>
        <v>144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6" t="str">
        <f>+B10</f>
        <v>Cantabria</v>
      </c>
      <c r="C234" s="146" t="str">
        <f t="shared" ref="C234:F234" si="50">+C10</f>
        <v>Castilla- La Mancha</v>
      </c>
      <c r="D234" s="146" t="str">
        <f t="shared" si="50"/>
        <v>Castilla y León</v>
      </c>
      <c r="E234" s="146" t="str">
        <f t="shared" si="50"/>
        <v>Cataluña</v>
      </c>
      <c r="F234" s="146" t="str">
        <f t="shared" si="50"/>
        <v>Extremadura</v>
      </c>
      <c r="G234" s="146" t="s">
        <v>4</v>
      </c>
      <c r="H234" s="143" t="s">
        <v>147</v>
      </c>
      <c r="I234" s="146" t="str">
        <f>+I10</f>
        <v>Cantabria</v>
      </c>
      <c r="J234" s="146" t="str">
        <f t="shared" ref="J234:M234" si="51">+J10</f>
        <v>Castilla- La Mancha</v>
      </c>
      <c r="K234" s="146" t="str">
        <f t="shared" si="51"/>
        <v>Castilla y León</v>
      </c>
      <c r="L234" s="146" t="str">
        <f t="shared" si="51"/>
        <v>Cataluña</v>
      </c>
      <c r="M234" s="146" t="str">
        <f t="shared" si="51"/>
        <v>Extremadura</v>
      </c>
      <c r="N234" s="129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29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1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29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51</v>
      </c>
      <c r="J241" s="42">
        <f t="shared" ref="J241:M241" si="52">+C226</f>
        <v>107</v>
      </c>
      <c r="K241" s="42">
        <f t="shared" si="52"/>
        <v>259</v>
      </c>
      <c r="L241" s="42">
        <f t="shared" si="52"/>
        <v>1079</v>
      </c>
      <c r="M241" s="42">
        <f t="shared" si="52"/>
        <v>144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47</v>
      </c>
      <c r="C243" s="37">
        <f t="shared" ref="C243:F243" si="53">C244+C246</f>
        <v>226</v>
      </c>
      <c r="D243" s="37">
        <f t="shared" si="53"/>
        <v>424</v>
      </c>
      <c r="E243" s="37">
        <f t="shared" si="53"/>
        <v>1226</v>
      </c>
      <c r="F243" s="37">
        <f t="shared" si="53"/>
        <v>222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47</v>
      </c>
      <c r="C244" s="41">
        <v>226</v>
      </c>
      <c r="D244" s="41">
        <v>424</v>
      </c>
      <c r="E244" s="41">
        <v>1231</v>
      </c>
      <c r="F244" s="41">
        <v>222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-49</v>
      </c>
      <c r="C245" s="37">
        <v>-262</v>
      </c>
      <c r="D245" s="37">
        <v>-449</v>
      </c>
      <c r="E245" s="37">
        <v>-1001</v>
      </c>
      <c r="F245" s="37">
        <v>-156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0</v>
      </c>
      <c r="C246" s="41">
        <v>0</v>
      </c>
      <c r="D246" s="41">
        <v>0</v>
      </c>
      <c r="E246" s="41">
        <v>-5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17</v>
      </c>
      <c r="C247" s="37">
        <v>13</v>
      </c>
      <c r="D247" s="37">
        <v>22</v>
      </c>
      <c r="E247" s="37">
        <v>91</v>
      </c>
      <c r="F247" s="37">
        <v>38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36</v>
      </c>
      <c r="C249" s="40">
        <f t="shared" ref="C249:F249" si="54">+J241-C244-C245-C246-C247</f>
        <v>130</v>
      </c>
      <c r="D249" s="40">
        <f t="shared" si="54"/>
        <v>262</v>
      </c>
      <c r="E249" s="40">
        <f t="shared" si="54"/>
        <v>763</v>
      </c>
      <c r="F249" s="40">
        <f t="shared" si="54"/>
        <v>40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BC26A2-FDE4-4853-8774-B87371BD5D7D}"/>
</file>

<file path=customXml/itemProps2.xml><?xml version="1.0" encoding="utf-8"?>
<ds:datastoreItem xmlns:ds="http://schemas.openxmlformats.org/officeDocument/2006/customXml" ds:itemID="{3B7C88E1-FDB3-4BFA-907F-54328B47B1AE}"/>
</file>

<file path=customXml/itemProps3.xml><?xml version="1.0" encoding="utf-8"?>
<ds:datastoreItem xmlns:ds="http://schemas.openxmlformats.org/officeDocument/2006/customXml" ds:itemID="{0173464C-5D2B-4C21-A6C0-CEF1D734F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AARR</vt:lpstr>
      <vt:lpstr>Tabla1b Andalucía- Baleares</vt:lpstr>
      <vt:lpstr>Tabla1c Canarias- CastillayLeón</vt:lpstr>
      <vt:lpstr>Tabla1d Cataluña-Murcia</vt:lpstr>
      <vt:lpstr>Tabla1e Navarra- País Vasco</vt:lpstr>
      <vt:lpstr>Tabla 2a AALL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AALL'!Área_de_impresión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AARR'!Área_de_impresión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AALL'!Títulos_a_imprimir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AARR'!Títulos_a_imprimir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2021-03-15T19:34:49Z</dcterms:created>
  <dcterms:modified xsi:type="dcterms:W3CDTF">2021-03-15T19:34:53Z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Order">
    <vt:r8>61400</vt:r8>
  </property>
  <property fmtid="{D5CDD505-2E9C-101B-9397-08002B2CF9AE}" pid="5" name="ContentTypeId">
    <vt:lpwstr>0x0101004FF546253E6B104EAA1AEBEFC41266EF</vt:lpwstr>
  </property>
</Properties>
</file>