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ciones\Publicación\ZZcargado\"/>
    </mc:Choice>
  </mc:AlternateContent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externalReferences>
    <externalReference r:id="rId6"/>
  </externalReferences>
  <calcPr calcId="162913"/>
  <customWorkbookViews>
    <customWorkbookView name="García López, Celia Susana - Vista personalizada" guid="{79F872FC-76C8-405E-B489-3BBA96D5EE81}" mergeInterval="0" personalView="1" maximized="1" windowWidth="1276" windowHeight="812" activeSheetId="5"/>
    <customWorkbookView name="Instalador - Vista personalizada" guid="{3CDC40F7-6DA3-4611-ADD6-BD7F58570FD6}" mergeInterval="0" personalView="1" maximized="1" windowWidth="1276" windowHeight="769" activeSheetId="4"/>
    <customWorkbookView name="García Manzanares, Esther - Vista personalizada" guid="{C9974F0B-6549-4D0B-B5CD-4E55AD3C50E7}" mergeInterval="0" personalView="1" maximized="1" windowWidth="1276" windowHeight="762" activeSheetId="2"/>
    <customWorkbookView name="Imilce Navarro - Vista personalizada" guid="{FC59A3E1-A92F-4F6D-87FD-0BD7AD7D4D12}" mergeInterval="0" personalView="1" maximized="1" windowWidth="1276" windowHeight="809" activeSheetId="5"/>
    <customWorkbookView name="Requena Navarro, Alberto - Vista personalizada" guid="{BC9C86FD-C696-49E2-B0A9-C5EBB7FA5B37}" mergeInterval="0" personalView="1" maximized="1" windowWidth="1276" windowHeight="809" activeSheetId="1" showComments="commIndAndComment"/>
  </customWorkbookViews>
</workbook>
</file>

<file path=xl/calcChain.xml><?xml version="1.0" encoding="utf-8"?>
<calcChain xmlns="http://schemas.openxmlformats.org/spreadsheetml/2006/main">
  <c r="F24" i="2" l="1"/>
  <c r="F13" i="2"/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M11" i="5"/>
  <c r="G10" i="4" l="1"/>
  <c r="M10" i="4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M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M10" i="1" l="1"/>
  <c r="G7" i="1"/>
  <c r="J7" i="1"/>
  <c r="M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<sst xmlns="http://schemas.openxmlformats.org/spreadsheetml/2006/main" count="293" uniqueCount="59">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</sst>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ENT\MARTA%20OL\CONTABILIDAD%20P&#218;BLICA\2019\Table_1a_CP%20Adm.Centr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CENTRAL"/>
      <sheetName val="ESTADO"/>
      <sheetName val="OOAA"/>
      <sheetName val="EMPRESAS"/>
      <sheetName val="MUTUALISMOS"/>
    </sheetNames>
    <sheetDataSet>
      <sheetData sheetId="0">
        <row r="13">
          <cell r="P13">
            <v>121323</v>
          </cell>
        </row>
        <row r="24">
          <cell r="P24">
            <v>109012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abSelected="1" zoomScaleNormal="100" zoomScaleSheetLayoutView="100" workbookViewId="0">
      <pane xSplit="1" ySplit="5" topLeftCell="B6" activePane="bottomRight" state="frozen"/>
      <selection activeCell="C23" sqref="C23"/>
      <selection pane="topRight" activeCell="C23" sqref="C23"/>
      <selection pane="bottomLeft" activeCell="C23" sqref="C23"/>
      <selection pane="bottomRight" activeCell="A45" sqref="A45:XFD45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4" t="s">
        <v>0</v>
      </c>
      <c r="B4" s="56">
        <v>2019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3" ht="18.75" customHeight="1" thickBot="1" x14ac:dyDescent="0.25">
      <c r="A5" s="55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34601</v>
      </c>
      <c r="E7" s="52" t="s">
        <v>37</v>
      </c>
      <c r="F7" s="52" t="s">
        <v>37</v>
      </c>
      <c r="G7" s="52">
        <f t="shared" ref="G7:M7" si="0">G8+G9+G10+G11</f>
        <v>31438</v>
      </c>
      <c r="H7" s="52" t="s">
        <v>37</v>
      </c>
      <c r="I7" s="52" t="s">
        <v>37</v>
      </c>
      <c r="J7" s="52">
        <f t="shared" si="0"/>
        <v>24431</v>
      </c>
      <c r="K7" s="52" t="s">
        <v>37</v>
      </c>
      <c r="L7" s="52" t="s">
        <v>37</v>
      </c>
      <c r="M7" s="52">
        <f t="shared" si="0"/>
        <v>0</v>
      </c>
    </row>
    <row r="8" spans="1:13" s="2" customFormat="1" ht="21" customHeight="1" x14ac:dyDescent="0.2">
      <c r="A8" s="45" t="s">
        <v>3</v>
      </c>
      <c r="B8" s="52">
        <f>S_1311!B8</f>
        <v>-15564</v>
      </c>
      <c r="C8" s="52">
        <f>S_1311!C8</f>
        <v>15894</v>
      </c>
      <c r="D8" s="52">
        <f>S_1311!D8</f>
        <v>22200</v>
      </c>
      <c r="E8" s="52">
        <f>S_1311!E8</f>
        <v>-472</v>
      </c>
      <c r="F8" s="52">
        <f>S_1311!F8</f>
        <v>12311</v>
      </c>
      <c r="G8" s="52">
        <f>S_1311!G8</f>
        <v>16601</v>
      </c>
      <c r="H8" s="52">
        <f>S_1311!H8</f>
        <v>-20073</v>
      </c>
      <c r="I8" s="52">
        <f>S_1311!I8</f>
        <v>10519</v>
      </c>
      <c r="J8" s="52">
        <f>S_1311!J8</f>
        <v>15825</v>
      </c>
      <c r="K8" s="52">
        <f>S_1311!K8</f>
        <v>0</v>
      </c>
      <c r="L8" s="52">
        <f>S_1311!L8</f>
        <v>0</v>
      </c>
      <c r="M8" s="52">
        <f>S_1311!M8</f>
        <v>0</v>
      </c>
    </row>
    <row r="9" spans="1:13" s="2" customFormat="1" ht="21" customHeight="1" x14ac:dyDescent="0.2">
      <c r="A9" s="45" t="s">
        <v>4</v>
      </c>
      <c r="B9" s="52">
        <f>S_1312!B9</f>
        <v>-5622</v>
      </c>
      <c r="C9" s="52">
        <f>S_1312!C9</f>
        <v>-3895</v>
      </c>
      <c r="D9" s="52">
        <f>S_1312!D9</f>
        <v>910</v>
      </c>
      <c r="E9" s="52">
        <f>S_1312!E9</f>
        <v>2652</v>
      </c>
      <c r="F9" s="52">
        <f>S_1312!F9</f>
        <v>835</v>
      </c>
      <c r="G9" s="52">
        <f>S_1312!G9</f>
        <v>-1943</v>
      </c>
      <c r="H9" s="52">
        <f>S_1312!H9</f>
        <v>-150</v>
      </c>
      <c r="I9" s="52">
        <f>S_1312!I9</f>
        <v>4568</v>
      </c>
      <c r="J9" s="52">
        <f>S_1312!J9</f>
        <v>3053</v>
      </c>
      <c r="K9" s="52">
        <f>S_1312!K9</f>
        <v>0</v>
      </c>
      <c r="L9" s="52">
        <f>S_1312!L9</f>
        <v>0</v>
      </c>
      <c r="M9" s="52">
        <f>S_1312!M9</f>
        <v>0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5626</v>
      </c>
      <c r="E10" s="52" t="str">
        <f>S_1313!E10</f>
        <v>ND</v>
      </c>
      <c r="F10" s="52" t="str">
        <f>S_1313!F10</f>
        <v>ND</v>
      </c>
      <c r="G10" s="52">
        <f>S_1313!G10</f>
        <v>6432</v>
      </c>
      <c r="H10" s="52" t="str">
        <f>S_1313!H10</f>
        <v>ND</v>
      </c>
      <c r="I10" s="52" t="str">
        <f>S_1313!I10</f>
        <v>ND</v>
      </c>
      <c r="J10" s="52">
        <f>S_1313!J10</f>
        <v>0</v>
      </c>
      <c r="K10" s="52" t="str">
        <f>S_1313!K10</f>
        <v>ND</v>
      </c>
      <c r="L10" s="52" t="str">
        <f>S_1313!L10</f>
        <v>ND</v>
      </c>
      <c r="M10" s="52">
        <f>S_1313!M10</f>
        <v>0</v>
      </c>
    </row>
    <row r="11" spans="1:13" s="2" customFormat="1" ht="21" customHeight="1" thickBot="1" x14ac:dyDescent="0.25">
      <c r="A11" s="46" t="s">
        <v>6</v>
      </c>
      <c r="B11" s="53">
        <f>S_1314!B11</f>
        <v>2503</v>
      </c>
      <c r="C11" s="53">
        <f>S_1314!C11</f>
        <v>1576</v>
      </c>
      <c r="D11" s="53">
        <f>S_1314!D11</f>
        <v>5865</v>
      </c>
      <c r="E11" s="53">
        <f>S_1314!E11</f>
        <v>7610</v>
      </c>
      <c r="F11" s="53">
        <f>S_1314!F11</f>
        <v>9270</v>
      </c>
      <c r="G11" s="53">
        <f>S_1314!G11</f>
        <v>10348</v>
      </c>
      <c r="H11" s="53">
        <f>S_1314!H11</f>
        <v>4870</v>
      </c>
      <c r="I11" s="53">
        <f>S_1314!I11</f>
        <v>4594</v>
      </c>
      <c r="J11" s="53">
        <f>S_1314!J11</f>
        <v>5553</v>
      </c>
      <c r="K11" s="53">
        <f>S_1314!K11</f>
        <v>0</v>
      </c>
      <c r="L11" s="53">
        <f>S_1314!L11</f>
        <v>0</v>
      </c>
      <c r="M11" s="53">
        <f>S_1314!M11</f>
        <v>0</v>
      </c>
    </row>
    <row r="12" spans="1:13" ht="24.95" customHeight="1" thickTop="1" x14ac:dyDescent="0.2">
      <c r="A12" s="48" t="s">
        <v>28</v>
      </c>
      <c r="B12" s="59" t="s">
        <v>33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21" customHeight="1" x14ac:dyDescent="0.2">
      <c r="A13" s="44" t="s">
        <v>7</v>
      </c>
      <c r="B13" s="10">
        <f>S_1311!B13+S_1312!B13+S_1313!B13+S_1314!B13</f>
        <v>49266</v>
      </c>
      <c r="C13" s="10">
        <f>S_1311!C13+S_1312!C13+S_1313!C13+S_1314!C13</f>
        <v>126752</v>
      </c>
      <c r="D13" s="10">
        <f>S_1311!D13+S_1312!D13+S_1313!D13+S_1314!D13</f>
        <v>219095</v>
      </c>
      <c r="E13" s="10">
        <f>S_1311!E13+S_1312!E13+S_1313!E13+S_1314!E13</f>
        <v>262474</v>
      </c>
      <c r="F13" s="10">
        <f>S_1311!F13+S_1312!F13+S_1313!F13+S_1314!F13</f>
        <v>325072</v>
      </c>
      <c r="G13" s="10">
        <f>S_1311!G13+S_1312!G13+S_1313!G13+S_1314!G13</f>
        <v>429548</v>
      </c>
      <c r="H13" s="10">
        <f>S_1311!H13+S_1312!H13+S_1313!H13+S_1314!H13</f>
        <v>450293</v>
      </c>
      <c r="I13" s="10">
        <f>S_1311!I13+S_1312!I13+S_1313!I13+S_1314!I13</f>
        <v>524141</v>
      </c>
      <c r="J13" s="10">
        <f>S_1311!J13+S_1312!J13+S_1313!J13+S_1314!J13</f>
        <v>578897</v>
      </c>
      <c r="K13" s="10">
        <f>S_1311!K13+S_1312!K13+S_1313!K13+S_1314!K13</f>
        <v>0</v>
      </c>
      <c r="L13" s="10">
        <f>S_1311!L13+S_1312!L13+S_1313!L13+S_1314!L13</f>
        <v>0</v>
      </c>
      <c r="M13" s="10">
        <f>S_1311!M13+S_1312!M13+S_1313!M13+S_1314!M13</f>
        <v>0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45" t="s">
        <v>18</v>
      </c>
      <c r="B24" s="10">
        <f>S_1311!B24+S_1312!B24+S_1313!B24+S_1314!B24</f>
        <v>67949</v>
      </c>
      <c r="C24" s="10">
        <f>S_1311!C24+S_1312!C24+S_1313!C24+S_1314!C24</f>
        <v>113177</v>
      </c>
      <c r="D24" s="10">
        <f>S_1311!D24+S_1312!D24+S_1313!D24+S_1314!D24</f>
        <v>184494</v>
      </c>
      <c r="E24" s="10">
        <f>S_1311!E24+S_1312!E24+S_1313!E24+S_1314!E24</f>
        <v>252684</v>
      </c>
      <c r="F24" s="10">
        <f>S_1311!F24+S_1312!F24+S_1313!F24+S_1314!F24</f>
        <v>302656</v>
      </c>
      <c r="G24" s="10">
        <f>S_1311!G24+S_1312!G24+S_1313!G24+S_1314!G24</f>
        <v>398110</v>
      </c>
      <c r="H24" s="10">
        <f>S_1311!H24+S_1312!H24+S_1313!H24+S_1314!H24</f>
        <v>465646</v>
      </c>
      <c r="I24" s="10">
        <f>S_1311!I24+S_1312!I24+S_1313!I24+S_1314!I24</f>
        <v>504460</v>
      </c>
      <c r="J24" s="10">
        <f>S_1311!J24+S_1312!J24+S_1313!J24+S_1314!J24</f>
        <v>554466</v>
      </c>
      <c r="K24" s="10">
        <f>S_1311!K24+S_1312!K24+S_1313!K24+S_1314!K24</f>
        <v>0</v>
      </c>
      <c r="L24" s="10">
        <f>S_1311!L24+S_1312!L24+S_1313!L24+S_1314!L24</f>
        <v>0</v>
      </c>
      <c r="M24" s="10">
        <f>S_1311!M24+S_1312!M24+S_1313!M24+S_1314!M24</f>
        <v>0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</sheetData>
  <customSheetViews>
    <customSheetView guid="{79F872FC-76C8-405E-B489-3BBA96D5EE81}" showGridLines="0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3CDC40F7-6DA3-4611-ADD6-BD7F58570FD6}" showGridLines="0" fitToPage="1">
      <selection activeCell="D10" sqref="D10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>
      <selection activeCell="C8" sqref="C8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FC59A3E1-A92F-4F6D-87FD-0BD7AD7D4D12}" showGridLines="0" fitToPage="1">
      <selection activeCell="D10" sqref="D10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BC9C86FD-C696-49E2-B0A9-C5EBB7FA5B37}" showGridLines="0" fitToPage="1">
      <selection activeCell="B24" sqref="B24:E24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zoomScaleNormal="100" zoomScaleSheetLayoutView="100" workbookViewId="0">
      <pane xSplit="1" ySplit="5" topLeftCell="B18" activePane="bottomRight" state="frozen"/>
      <selection pane="topRight"/>
      <selection pane="bottomLeft"/>
      <selection pane="bottomRight" activeCell="A45" sqref="A45:XFD45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4" t="s">
        <v>0</v>
      </c>
      <c r="B4" s="56">
        <v>2019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3" ht="18.75" customHeight="1" thickBot="1" x14ac:dyDescent="0.25">
      <c r="A5" s="55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-15564</v>
      </c>
      <c r="C8" s="20">
        <f t="shared" ref="C8:D8" si="0">C13-C24</f>
        <v>15894</v>
      </c>
      <c r="D8" s="20">
        <f t="shared" si="0"/>
        <v>22200</v>
      </c>
      <c r="E8" s="20">
        <f t="shared" ref="E8:M8" si="1">E13-E24</f>
        <v>-472</v>
      </c>
      <c r="F8" s="20">
        <f t="shared" si="1"/>
        <v>12311</v>
      </c>
      <c r="G8" s="20">
        <f t="shared" si="1"/>
        <v>16601</v>
      </c>
      <c r="H8" s="20">
        <f t="shared" si="1"/>
        <v>-20073</v>
      </c>
      <c r="I8" s="20">
        <f t="shared" si="1"/>
        <v>10519</v>
      </c>
      <c r="J8" s="20">
        <f t="shared" si="1"/>
        <v>15825</v>
      </c>
      <c r="K8" s="20">
        <f t="shared" si="1"/>
        <v>0</v>
      </c>
      <c r="L8" s="20">
        <f t="shared" si="1"/>
        <v>0</v>
      </c>
      <c r="M8" s="20">
        <f t="shared" si="1"/>
        <v>0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59" t="s">
        <v>29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21" customHeight="1" x14ac:dyDescent="0.2">
      <c r="A13" s="34" t="s">
        <v>7</v>
      </c>
      <c r="B13" s="10">
        <v>16571</v>
      </c>
      <c r="C13" s="26">
        <v>55468</v>
      </c>
      <c r="D13" s="26">
        <v>78711</v>
      </c>
      <c r="E13" s="26">
        <v>97724</v>
      </c>
      <c r="F13" s="26">
        <f>[1]ADMCENTRAL!$P$13</f>
        <v>121323</v>
      </c>
      <c r="G13" s="26">
        <v>141427</v>
      </c>
      <c r="H13" s="26">
        <v>154032</v>
      </c>
      <c r="I13" s="26">
        <v>192467</v>
      </c>
      <c r="J13" s="26">
        <v>209034</v>
      </c>
      <c r="K13" s="26"/>
      <c r="L13" s="26"/>
      <c r="M13" s="26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32135</v>
      </c>
      <c r="C24" s="11">
        <v>39574</v>
      </c>
      <c r="D24" s="11">
        <v>56511</v>
      </c>
      <c r="E24" s="11">
        <v>98196</v>
      </c>
      <c r="F24" s="11">
        <f>[1]ADMCENTRAL!$P$24</f>
        <v>109012</v>
      </c>
      <c r="G24" s="11">
        <v>124826</v>
      </c>
      <c r="H24" s="11">
        <v>174105</v>
      </c>
      <c r="I24" s="11">
        <v>181948</v>
      </c>
      <c r="J24" s="11">
        <v>193209</v>
      </c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6" spans="1:13" x14ac:dyDescent="0.2">
      <c r="A46" s="8"/>
    </row>
    <row r="47" spans="1:13" x14ac:dyDescent="0.2">
      <c r="A47" s="8"/>
    </row>
  </sheetData>
  <customSheetViews>
    <customSheetView guid="{79F872FC-76C8-405E-B489-3BBA96D5EE81}" showGridLines="0">
      <selection activeCell="D5" sqref="D5"/>
      <pageMargins left="0.7" right="0.7" top="0.75" bottom="0.75" header="0.3" footer="0.3"/>
      <pageSetup paperSize="9" orientation="portrait" r:id="rId1"/>
    </customSheetView>
    <customSheetView guid="{3CDC40F7-6DA3-4611-ADD6-BD7F58570FD6}" showGridLines="0">
      <selection activeCell="B19" sqref="B19"/>
      <pageMargins left="0.7" right="0.7" top="0.75" bottom="0.75" header="0.3" footer="0.3"/>
      <pageSetup paperSize="9" orientation="portrait" r:id="rId2"/>
    </customSheetView>
    <customSheetView guid="{C9974F0B-6549-4D0B-B5CD-4E55AD3C50E7}" showGridLines="0">
      <selection activeCell="H6" sqref="H6"/>
      <pageMargins left="0.7" right="0.7" top="0.75" bottom="0.75" header="0.3" footer="0.3"/>
      <pageSetup paperSize="9" orientation="portrait" r:id="rId3"/>
    </customSheetView>
    <customSheetView guid="{FC59A3E1-A92F-4F6D-87FD-0BD7AD7D4D12}" showGridLines="0">
      <selection activeCell="B19" sqref="B19"/>
      <pageMargins left="0.7" right="0.7" top="0.75" bottom="0.75" header="0.3" footer="0.3"/>
      <pageSetup paperSize="9" orientation="portrait" r:id="rId4"/>
    </customSheetView>
    <customSheetView guid="{BC9C86FD-C696-49E2-B0A9-C5EBB7FA5B37}" showGridLines="0">
      <selection activeCell="A14" sqref="A14"/>
      <pageMargins left="0.7" right="0.7" top="0.75" bottom="0.75" header="0.3" footer="0.3"/>
      <pageSetup paperSize="9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90" workbookViewId="0">
      <pane xSplit="1" ySplit="5" topLeftCell="B24" activePane="bottomRight" state="frozen"/>
      <selection pane="topRight"/>
      <selection pane="bottomLeft"/>
      <selection pane="bottomRight" activeCell="A45" sqref="A45:XFD45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4" t="s">
        <v>0</v>
      </c>
      <c r="B4" s="56">
        <v>2019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3" ht="18.75" customHeight="1" thickBot="1" x14ac:dyDescent="0.25">
      <c r="A5" s="55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20">
        <f>B13-B24</f>
        <v>-5622</v>
      </c>
      <c r="C9" s="20">
        <f>C13-C24</f>
        <v>-3895</v>
      </c>
      <c r="D9" s="20">
        <f t="shared" ref="D9:M9" si="0">D13-D24</f>
        <v>910</v>
      </c>
      <c r="E9" s="20">
        <f t="shared" si="0"/>
        <v>2652</v>
      </c>
      <c r="F9" s="20">
        <f t="shared" si="0"/>
        <v>835</v>
      </c>
      <c r="G9" s="20">
        <f t="shared" si="0"/>
        <v>-1943</v>
      </c>
      <c r="H9" s="20">
        <f t="shared" si="0"/>
        <v>-150</v>
      </c>
      <c r="I9" s="20">
        <f t="shared" si="0"/>
        <v>4568</v>
      </c>
      <c r="J9" s="20">
        <f t="shared" si="0"/>
        <v>3053</v>
      </c>
      <c r="K9" s="20">
        <f t="shared" si="0"/>
        <v>0</v>
      </c>
      <c r="L9" s="20">
        <f t="shared" si="0"/>
        <v>0</v>
      </c>
      <c r="M9" s="20">
        <f t="shared" si="0"/>
        <v>0</v>
      </c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59" t="s">
        <v>32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21" customHeight="1" x14ac:dyDescent="0.2">
      <c r="A13" s="34" t="s">
        <v>7</v>
      </c>
      <c r="B13" s="11">
        <v>17491</v>
      </c>
      <c r="C13" s="11">
        <v>43480</v>
      </c>
      <c r="D13" s="11">
        <v>73848</v>
      </c>
      <c r="E13" s="11">
        <v>103323</v>
      </c>
      <c r="F13" s="11">
        <v>126963</v>
      </c>
      <c r="G13" s="11">
        <v>151705</v>
      </c>
      <c r="H13" s="11">
        <v>185178</v>
      </c>
      <c r="I13" s="11">
        <v>207242</v>
      </c>
      <c r="J13" s="11">
        <v>230748</v>
      </c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23113</v>
      </c>
      <c r="C24" s="11">
        <v>47375</v>
      </c>
      <c r="D24" s="11">
        <v>72938</v>
      </c>
      <c r="E24" s="11">
        <v>100671</v>
      </c>
      <c r="F24" s="11">
        <v>126128</v>
      </c>
      <c r="G24" s="11">
        <v>153648</v>
      </c>
      <c r="H24" s="11">
        <v>185328</v>
      </c>
      <c r="I24" s="11">
        <v>202674</v>
      </c>
      <c r="J24" s="11">
        <v>227695</v>
      </c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6" spans="1:13" x14ac:dyDescent="0.2">
      <c r="A46" s="8"/>
    </row>
    <row r="47" spans="1:13" x14ac:dyDescent="0.2">
      <c r="A47" s="8"/>
    </row>
    <row r="48" spans="1:13" x14ac:dyDescent="0.2">
      <c r="A48" s="8"/>
    </row>
  </sheetData>
  <customSheetViews>
    <customSheetView guid="{79F872FC-76C8-405E-B489-3BBA96D5EE81}" showGridLines="0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3CDC40F7-6DA3-4611-ADD6-BD7F58570FD6}" showGridLines="0" fitToPage="1">
      <selection activeCell="C18" sqref="C18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 topLeftCell="A4">
      <selection activeCell="G19" sqref="G19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FC59A3E1-A92F-4F6D-87FD-0BD7AD7D4D12}" showGridLines="0" fitToPage="1">
      <selection activeCell="C18" sqref="C18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BC9C86FD-C696-49E2-B0A9-C5EBB7FA5B37}" showGridLines="0" fitToPage="1">
      <selection activeCell="B6" sqref="B6:E6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zoomScaleNormal="100" zoomScaleSheetLayoutView="100" workbookViewId="0">
      <pane xSplit="1" ySplit="5" topLeftCell="B24" activePane="bottomRight" state="frozen"/>
      <selection pane="topRight"/>
      <selection pane="bottomLeft"/>
      <selection pane="bottomRight" activeCell="E51" sqref="E51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4" t="s">
        <v>0</v>
      </c>
      <c r="B4" s="56">
        <v>2019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3" ht="18.75" customHeight="1" thickBot="1" x14ac:dyDescent="0.25">
      <c r="A5" s="55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5626</v>
      </c>
      <c r="E10" s="23" t="s">
        <v>37</v>
      </c>
      <c r="F10" s="23" t="s">
        <v>37</v>
      </c>
      <c r="G10" s="20">
        <f t="shared" ref="G10:M10" si="0">G13-G24</f>
        <v>6432</v>
      </c>
      <c r="H10" s="23" t="s">
        <v>37</v>
      </c>
      <c r="I10" s="23" t="s">
        <v>37</v>
      </c>
      <c r="J10" s="20">
        <f>J13-J24</f>
        <v>0</v>
      </c>
      <c r="K10" s="23" t="s">
        <v>37</v>
      </c>
      <c r="L10" s="23" t="s">
        <v>37</v>
      </c>
      <c r="M10" s="20">
        <f t="shared" si="0"/>
        <v>0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59" t="s">
        <v>31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21" customHeight="1" x14ac:dyDescent="0.2">
      <c r="A13" s="34" t="s">
        <v>7</v>
      </c>
      <c r="B13" s="11"/>
      <c r="C13" s="11"/>
      <c r="D13" s="11">
        <v>20621</v>
      </c>
      <c r="E13" s="11"/>
      <c r="F13" s="11"/>
      <c r="G13" s="11">
        <v>44061</v>
      </c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>
        <v>14995</v>
      </c>
      <c r="E24" s="11"/>
      <c r="F24" s="11"/>
      <c r="G24" s="11">
        <v>37629</v>
      </c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</sheetData>
  <customSheetViews>
    <customSheetView guid="{79F872FC-76C8-405E-B489-3BBA96D5EE81}" showGridLines="0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3CDC40F7-6DA3-4611-ADD6-BD7F58570FD6}" showGridLines="0" fitToPage="1">
      <selection activeCell="C25" sqref="C25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>
      <selection activeCell="D33" sqref="D33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FC59A3E1-A92F-4F6D-87FD-0BD7AD7D4D12}" showGridLines="0" fitToPage="1">
      <selection activeCell="C25" sqref="C25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BC9C86FD-C696-49E2-B0A9-C5EBB7FA5B37}" showGridLines="0" fitToPage="1">
      <selection activeCell="B6" sqref="B6:E6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zoomScaleSheetLayoutView="90" workbookViewId="0">
      <pane xSplit="1" ySplit="5" topLeftCell="B36" activePane="bottomRight" state="frozen"/>
      <selection pane="topRight"/>
      <selection pane="bottomLeft"/>
      <selection pane="bottomRight" activeCell="E58" sqref="E58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4" t="s">
        <v>0</v>
      </c>
      <c r="B4" s="56">
        <v>2019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3" ht="18.75" customHeight="1" thickBot="1" x14ac:dyDescent="0.25">
      <c r="A5" s="55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2503</v>
      </c>
      <c r="C11" s="21">
        <f>C13-C24</f>
        <v>1576</v>
      </c>
      <c r="D11" s="21">
        <f t="shared" ref="D11:M11" si="0">D13-D24</f>
        <v>5865</v>
      </c>
      <c r="E11" s="21">
        <f t="shared" si="0"/>
        <v>7610</v>
      </c>
      <c r="F11" s="21">
        <f t="shared" si="0"/>
        <v>9270</v>
      </c>
      <c r="G11" s="21">
        <f t="shared" si="0"/>
        <v>10348</v>
      </c>
      <c r="H11" s="21">
        <f t="shared" si="0"/>
        <v>4870</v>
      </c>
      <c r="I11" s="21">
        <f t="shared" si="0"/>
        <v>4594</v>
      </c>
      <c r="J11" s="21">
        <f t="shared" si="0"/>
        <v>5553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ht="24.95" customHeight="1" thickTop="1" x14ac:dyDescent="0.2">
      <c r="A12" s="48" t="s">
        <v>28</v>
      </c>
      <c r="B12" s="59" t="s">
        <v>30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21" customHeight="1" x14ac:dyDescent="0.2">
      <c r="A13" s="34" t="s">
        <v>7</v>
      </c>
      <c r="B13" s="11">
        <v>15204</v>
      </c>
      <c r="C13" s="11">
        <v>27804</v>
      </c>
      <c r="D13" s="11">
        <v>45915</v>
      </c>
      <c r="E13" s="11">
        <v>61427</v>
      </c>
      <c r="F13" s="11">
        <v>76786</v>
      </c>
      <c r="G13" s="11">
        <v>92355</v>
      </c>
      <c r="H13" s="11">
        <v>111083</v>
      </c>
      <c r="I13" s="11">
        <v>124432</v>
      </c>
      <c r="J13" s="11">
        <v>139115</v>
      </c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12701</v>
      </c>
      <c r="C24" s="11">
        <v>26228</v>
      </c>
      <c r="D24" s="11">
        <v>40050</v>
      </c>
      <c r="E24" s="11">
        <v>53817</v>
      </c>
      <c r="F24" s="11">
        <v>67516</v>
      </c>
      <c r="G24" s="11">
        <v>82007</v>
      </c>
      <c r="H24" s="11">
        <v>106213</v>
      </c>
      <c r="I24" s="11">
        <v>119838</v>
      </c>
      <c r="J24" s="11">
        <v>133562</v>
      </c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</row>
  </sheetData>
  <customSheetViews>
    <customSheetView guid="{79F872FC-76C8-405E-B489-3BBA96D5EE81}" showGridLines="0" fitToPage="1">
      <selection activeCell="I9" sqref="I9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3CDC40F7-6DA3-4611-ADD6-BD7F58570FD6}" showGridLines="0" fitToPage="1">
      <selection activeCell="C11" sqref="C11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 topLeftCell="A10">
      <selection activeCell="C52" sqref="C52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FC59A3E1-A92F-4F6D-87FD-0BD7AD7D4D12}" showGridLines="0" fitToPage="1">
      <selection activeCell="J16" sqref="J16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BC9C86FD-C696-49E2-B0A9-C5EBB7FA5B37}" showGridLines="0" fitToPage="1">
      <selection activeCell="A21" sqref="A21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0FA718-B073-496C-9ACE-B4FD78A29711}"/>
</file>

<file path=customXml/itemProps2.xml><?xml version="1.0" encoding="utf-8"?>
<ds:datastoreItem xmlns:ds="http://schemas.openxmlformats.org/officeDocument/2006/customXml" ds:itemID="{7D9A32A4-D6AA-4181-8C6F-8EE113C0B964}"/>
</file>

<file path=customXml/itemProps3.xml><?xml version="1.0" encoding="utf-8"?>
<ds:datastoreItem xmlns:ds="http://schemas.openxmlformats.org/officeDocument/2006/customXml" ds:itemID="{9BAFC5EF-E2D2-46EE-8814-AC0915421E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De La Fuente García, María Del Mar</cp:lastModifiedBy>
  <cp:lastPrinted>2015-06-25T08:00:14Z</cp:lastPrinted>
  <dcterms:created xsi:type="dcterms:W3CDTF">2013-09-10T07:47:42Z</dcterms:created>
  <dcterms:modified xsi:type="dcterms:W3CDTF">2019-11-28T12:24:53Z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28;#Contabilidad Pública:Contabilidad Nacional|951dcb6b-5948-4fb9-b203-5d57a9f39496</vt:lpwstr>
  </property>
  <property fmtid="{D5CDD505-2E9C-101B-9397-08002B2CF9AE}" pid="3" name="_MarkAsFinal">
    <vt:bool>true</vt:bool>
  </property>
  <property fmtid="{D5CDD505-2E9C-101B-9397-08002B2CF9AE}" pid="4" name="ContentTypeId">
    <vt:lpwstr>0x010100F22E3B963061D640850A033BF28F5525</vt:lpwstr>
  </property>
</Properties>
</file>