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sharedStrings.xml" ContentType="application/vnd.openxmlformats-officedocument.spreadsheetml.sharedStrings+xml"/>
  <Override PartName="/xl/worksheets/sheet3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worksheets/sheet3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570" yWindow="240" windowWidth="14340" windowHeight="8970" tabRatio="943"/>
  </bookViews>
  <sheets>
    <sheet name="Indice" sheetId="10" r:id="rId1"/>
    <sheet name="Tabla1a AAPP 1995" sheetId="33" r:id="rId2"/>
    <sheet name="Tabla1b AACC 1995" sheetId="57" r:id="rId3"/>
    <sheet name="Tabla2a AAPP 1996" sheetId="32" r:id="rId4"/>
    <sheet name="Tabla2b AACC 1996" sheetId="56" r:id="rId5"/>
    <sheet name="Tabla3a AAPP 1997" sheetId="31" r:id="rId6"/>
    <sheet name="Tabla3b AACC 1997" sheetId="55" r:id="rId7"/>
    <sheet name="Tabla4a AAPP 1998" sheetId="30" r:id="rId8"/>
    <sheet name="Tabla4b AACC 1998" sheetId="54" r:id="rId9"/>
    <sheet name="Tabla5a AAPP 1999" sheetId="29" r:id="rId10"/>
    <sheet name="Tabla5b AACC 1999" sheetId="53" r:id="rId11"/>
    <sheet name="Tabla6a AAPP 2000" sheetId="28" r:id="rId12"/>
    <sheet name="Tabla6b AACC 2000" sheetId="50" r:id="rId13"/>
    <sheet name="Tabla7a AAPP 2001" sheetId="27" r:id="rId14"/>
    <sheet name="Tabla7b AACC 2001" sheetId="49" r:id="rId15"/>
    <sheet name="Tabla8a AAPP 2002" sheetId="26" r:id="rId16"/>
    <sheet name="Tabla8b AACC 2002" sheetId="48" r:id="rId17"/>
    <sheet name="Tabla9a AAPP 2003" sheetId="25" r:id="rId18"/>
    <sheet name="Tabla9b AACC 2003" sheetId="47" r:id="rId19"/>
    <sheet name="Tabla10a AAPP 2004" sheetId="24" r:id="rId20"/>
    <sheet name="Tabla10b AACC 2004" sheetId="46" r:id="rId21"/>
    <sheet name="Tabla11a AAPP 2005" sheetId="23" r:id="rId22"/>
    <sheet name="Tabla11b AACC 2005" sheetId="45" r:id="rId23"/>
    <sheet name="Tabla12a AAPP 2006" sheetId="22" r:id="rId24"/>
    <sheet name="Tabla12b AACC 2006" sheetId="44" r:id="rId25"/>
    <sheet name="Tabla13a AAPP 2007" sheetId="21" r:id="rId26"/>
    <sheet name="Tabla13b AACC 2007" sheetId="43" r:id="rId27"/>
    <sheet name="Tabla14a AAPP 2008" sheetId="20" r:id="rId28"/>
    <sheet name="Tabla14b AACC 2008" sheetId="42" r:id="rId29"/>
    <sheet name="Tabla15a AAPP 2009" sheetId="19" r:id="rId30"/>
    <sheet name="Tabla15b AACC 2009" sheetId="39" r:id="rId31"/>
    <sheet name="Tabla16a AAPP 2010" sheetId="16" r:id="rId32"/>
    <sheet name="Tabla16b AACC 2010" sheetId="38" r:id="rId33"/>
    <sheet name="Tabla17a AAPP 2011" sheetId="9" r:id="rId34"/>
    <sheet name="Tabla17b AACC 2011" sheetId="13" r:id="rId35"/>
    <sheet name="Tabla18a AAPP 2012" sheetId="8" r:id="rId36"/>
    <sheet name="Tabla18b AACC 2012" sheetId="15" r:id="rId37"/>
    <sheet name="Tabla19a AAPP 2013" sheetId="35" r:id="rId38"/>
    <sheet name="Tabla19b AACC 2013" sheetId="51" r:id="rId39"/>
    <sheet name="Tabla20a AAPP 2014" sheetId="34" r:id="rId40"/>
    <sheet name="Tabla20b AACC 2014" sheetId="52" r:id="rId41"/>
    <sheet name="Tabla21a AAPP 2015" sheetId="58" r:id="rId42"/>
    <sheet name="Tabla21b AACC 2015" sheetId="59" r:id="rId43"/>
    <sheet name="Tabla22a AAPP 2016" sheetId="60" r:id="rId44"/>
    <sheet name="Tabla22b AACC 2016" sheetId="61" r:id="rId45"/>
    <sheet name="Tabla23a AAPP 2017" sheetId="62" r:id="rId46"/>
    <sheet name="Tabla23b AACC 2017" sheetId="63" r:id="rId47"/>
    <sheet name="Tabla24a AAPP 2018" sheetId="64" r:id="rId48"/>
    <sheet name="Tabla24b AACC 2018" sheetId="65" r:id="rId49"/>
    <sheet name="Tabla25a AAPP 2019" sheetId="66" r:id="rId50"/>
    <sheet name="Tabla25b AACC 2019" sheetId="67" r:id="rId51"/>
    <sheet name="Tabla26a AAPP 2020" sheetId="68" r:id="rId52"/>
    <sheet name="Tabla26b AACC 2020" sheetId="69" r:id="rId53"/>
    <sheet name="Tabla27a AAPP 2021" sheetId="70" r:id="rId54"/>
    <sheet name="Tabla27b AACC 2021" sheetId="71" r:id="rId55"/>
    <sheet name="Tabla28a AAPP 2022_P" sheetId="72" r:id="rId56"/>
    <sheet name="Tabla28b AACC 2022_P" sheetId="73" r:id="rId57"/>
  </sheets>
  <calcPr calcId="162913"/>
</workbook>
</file>

<file path=xl/calcChain.xml><?xml version="1.0" encoding="utf-8"?>
<calcChain xmlns="http://schemas.openxmlformats.org/spreadsheetml/2006/main">
  <c r="D242" i="73" l="1"/>
  <c r="C242" i="73"/>
  <c r="B242" i="73"/>
  <c r="I233" i="73"/>
  <c r="D233" i="73"/>
  <c r="C233" i="73"/>
  <c r="B233" i="73"/>
  <c r="H217" i="73"/>
  <c r="I217" i="73"/>
  <c r="G217" i="73"/>
  <c r="H211" i="73"/>
  <c r="G211" i="73"/>
  <c r="I202" i="73"/>
  <c r="D202" i="73"/>
  <c r="C202" i="73"/>
  <c r="B202" i="73"/>
  <c r="D188" i="73"/>
  <c r="C188" i="73"/>
  <c r="I177" i="73"/>
  <c r="D177" i="73"/>
  <c r="C177" i="73"/>
  <c r="B177" i="73"/>
  <c r="B166" i="73"/>
  <c r="B188" i="73" s="1"/>
  <c r="I154" i="73"/>
  <c r="D154" i="73"/>
  <c r="C154" i="73"/>
  <c r="B154" i="73"/>
  <c r="D139" i="73"/>
  <c r="D164" i="73" s="1"/>
  <c r="C139" i="73"/>
  <c r="C164" i="73" s="1"/>
  <c r="B139" i="73"/>
  <c r="B164" i="73" s="1"/>
  <c r="I130" i="73"/>
  <c r="D130" i="73"/>
  <c r="C130" i="73"/>
  <c r="B130" i="73"/>
  <c r="H113" i="73"/>
  <c r="D113" i="73"/>
  <c r="C113" i="73"/>
  <c r="B113" i="73"/>
  <c r="G115" i="73"/>
  <c r="G114" i="73"/>
  <c r="B112" i="73"/>
  <c r="B111" i="73"/>
  <c r="B110" i="73"/>
  <c r="I105" i="73"/>
  <c r="H105" i="73"/>
  <c r="H102" i="73"/>
  <c r="G102" i="73"/>
  <c r="D102" i="73"/>
  <c r="C102" i="73"/>
  <c r="B102" i="73"/>
  <c r="I102" i="73"/>
  <c r="I93" i="73"/>
  <c r="H93" i="73"/>
  <c r="D93" i="73"/>
  <c r="C93" i="73"/>
  <c r="B93" i="73"/>
  <c r="I79" i="73"/>
  <c r="H79" i="73"/>
  <c r="G79" i="73"/>
  <c r="D79" i="73"/>
  <c r="C79" i="73"/>
  <c r="B79" i="73"/>
  <c r="I76" i="73"/>
  <c r="H76" i="73"/>
  <c r="G76" i="73"/>
  <c r="H71" i="73"/>
  <c r="H70" i="73" s="1"/>
  <c r="G71" i="73"/>
  <c r="G70" i="73" s="1"/>
  <c r="I71" i="73"/>
  <c r="I62" i="73"/>
  <c r="D62" i="73"/>
  <c r="C62" i="73"/>
  <c r="B62" i="73"/>
  <c r="I16" i="73"/>
  <c r="H16" i="73"/>
  <c r="C48" i="73"/>
  <c r="D48" i="73"/>
  <c r="B48" i="73"/>
  <c r="I38" i="73"/>
  <c r="D38" i="73"/>
  <c r="C38" i="73"/>
  <c r="B38" i="73"/>
  <c r="H10" i="73"/>
  <c r="H202" i="73" s="1"/>
  <c r="G10" i="73"/>
  <c r="G202" i="73" s="1"/>
  <c r="G62" i="73" l="1"/>
  <c r="H62" i="73"/>
  <c r="G233" i="73"/>
  <c r="H233" i="73"/>
  <c r="G113" i="73"/>
  <c r="G105" i="73"/>
  <c r="I70" i="73"/>
  <c r="I211" i="73"/>
  <c r="G16" i="73"/>
  <c r="G19" i="73" s="1"/>
  <c r="D23" i="73"/>
  <c r="D27" i="73" s="1"/>
  <c r="I44" i="73" s="1"/>
  <c r="D54" i="73" s="1"/>
  <c r="I68" i="73" s="1"/>
  <c r="I19" i="73"/>
  <c r="D163" i="73"/>
  <c r="D165" i="73" s="1"/>
  <c r="D187" i="73" s="1"/>
  <c r="D186" i="73" s="1"/>
  <c r="H19" i="73"/>
  <c r="C163" i="73"/>
  <c r="C165" i="73" s="1"/>
  <c r="C187" i="73" s="1"/>
  <c r="C186" i="73" s="1"/>
  <c r="C23" i="73"/>
  <c r="C27" i="73" s="1"/>
  <c r="H44" i="73" s="1"/>
  <c r="C54" i="73" s="1"/>
  <c r="H68" i="73" s="1"/>
  <c r="G93" i="73"/>
  <c r="G177" i="73"/>
  <c r="H177" i="73"/>
  <c r="G154" i="73"/>
  <c r="H154" i="73"/>
  <c r="H38" i="73"/>
  <c r="G38" i="73"/>
  <c r="I113" i="73"/>
  <c r="G130" i="73"/>
  <c r="H130" i="73"/>
  <c r="D85" i="73" l="1"/>
  <c r="I100" i="73" s="1"/>
  <c r="B23" i="73"/>
  <c r="B27" i="73" s="1"/>
  <c r="G44" i="73" s="1"/>
  <c r="B54" i="73" s="1"/>
  <c r="B163" i="73"/>
  <c r="B165" i="73" s="1"/>
  <c r="B187" i="73" s="1"/>
  <c r="B186" i="73" s="1"/>
  <c r="G68" i="73"/>
  <c r="B85" i="73" s="1"/>
  <c r="G100" i="73" s="1"/>
  <c r="B122" i="73" s="1"/>
  <c r="C85" i="73"/>
  <c r="H100" i="73" s="1"/>
  <c r="C122" i="73" s="1"/>
  <c r="D122" i="73"/>
  <c r="I161" i="73" l="1"/>
  <c r="D169" i="73" s="1"/>
  <c r="I137" i="73"/>
  <c r="D144" i="73" s="1"/>
  <c r="I184" i="73" s="1"/>
  <c r="D191" i="73" s="1"/>
  <c r="I209" i="73" s="1"/>
  <c r="D225" i="73" s="1"/>
  <c r="I240" i="73" s="1"/>
  <c r="D248" i="73" s="1"/>
  <c r="H137" i="73"/>
  <c r="C144" i="73" s="1"/>
  <c r="H184" i="73" s="1"/>
  <c r="C191" i="73" s="1"/>
  <c r="H209" i="73" s="1"/>
  <c r="C225" i="73" s="1"/>
  <c r="H240" i="73" s="1"/>
  <c r="C248" i="73" s="1"/>
  <c r="H161" i="73"/>
  <c r="C169" i="73" s="1"/>
  <c r="G137" i="73"/>
  <c r="B144" i="73" s="1"/>
  <c r="G184" i="73" s="1"/>
  <c r="B191" i="73" s="1"/>
  <c r="G209" i="73" s="1"/>
  <c r="B225" i="73" s="1"/>
  <c r="G240" i="73" s="1"/>
  <c r="B248" i="73" s="1"/>
  <c r="G161" i="73"/>
  <c r="B169" i="73" s="1"/>
  <c r="F233" i="72" l="1"/>
  <c r="E233" i="72"/>
  <c r="D233" i="72"/>
  <c r="C233" i="72"/>
  <c r="B233" i="72"/>
  <c r="M217" i="72"/>
  <c r="L217" i="72"/>
  <c r="J217" i="72"/>
  <c r="K217" i="72"/>
  <c r="F202" i="72"/>
  <c r="E202" i="72"/>
  <c r="D202" i="72"/>
  <c r="C202" i="72"/>
  <c r="B202" i="72"/>
  <c r="F188" i="72"/>
  <c r="E188" i="72"/>
  <c r="D188" i="72"/>
  <c r="C188" i="72"/>
  <c r="F177" i="72"/>
  <c r="E177" i="72"/>
  <c r="D177" i="72"/>
  <c r="C177" i="72"/>
  <c r="B177" i="72"/>
  <c r="B166" i="72"/>
  <c r="B188" i="72" s="1"/>
  <c r="F154" i="72"/>
  <c r="E154" i="72"/>
  <c r="D154" i="72"/>
  <c r="C154" i="72"/>
  <c r="B154" i="72"/>
  <c r="B140" i="72"/>
  <c r="E139" i="72"/>
  <c r="E164" i="72" s="1"/>
  <c r="D139" i="72"/>
  <c r="D164" i="72" s="1"/>
  <c r="C139" i="72"/>
  <c r="C164" i="72" s="1"/>
  <c r="F130" i="72"/>
  <c r="E130" i="72"/>
  <c r="D130" i="72"/>
  <c r="C130" i="72"/>
  <c r="B130" i="72"/>
  <c r="M113" i="72"/>
  <c r="J113" i="72"/>
  <c r="B113" i="72"/>
  <c r="I114" i="72"/>
  <c r="B112" i="72"/>
  <c r="B111" i="72"/>
  <c r="B110" i="72"/>
  <c r="I105" i="72"/>
  <c r="M102" i="72"/>
  <c r="L102" i="72"/>
  <c r="F102" i="72"/>
  <c r="E102" i="72"/>
  <c r="D102" i="72"/>
  <c r="C102" i="72"/>
  <c r="B102" i="72"/>
  <c r="F93" i="72"/>
  <c r="E93" i="72"/>
  <c r="D93" i="72"/>
  <c r="C93" i="72"/>
  <c r="B93" i="72"/>
  <c r="M76" i="72"/>
  <c r="I76" i="72"/>
  <c r="M71" i="72"/>
  <c r="M70" i="72" s="1"/>
  <c r="L71" i="72"/>
  <c r="L70" i="72" s="1"/>
  <c r="K71" i="72"/>
  <c r="K70" i="72" s="1"/>
  <c r="I69" i="72"/>
  <c r="F62" i="72"/>
  <c r="E62" i="72"/>
  <c r="D62" i="72"/>
  <c r="C62" i="72"/>
  <c r="B62" i="72"/>
  <c r="E48" i="72"/>
  <c r="C48" i="72"/>
  <c r="B48" i="72"/>
  <c r="F38" i="72"/>
  <c r="E38" i="72"/>
  <c r="D38" i="72"/>
  <c r="C38" i="72"/>
  <c r="B38" i="72"/>
  <c r="F244" i="72"/>
  <c r="E244" i="72"/>
  <c r="D244" i="72"/>
  <c r="B25" i="72"/>
  <c r="B244" i="72" s="1"/>
  <c r="M10" i="72"/>
  <c r="M62" i="72" s="1"/>
  <c r="L10" i="72"/>
  <c r="L93" i="72" s="1"/>
  <c r="K10" i="72"/>
  <c r="K93" i="72" s="1"/>
  <c r="J10" i="72"/>
  <c r="J62" i="72" s="1"/>
  <c r="I10" i="72"/>
  <c r="I177" i="72" s="1"/>
  <c r="I154" i="72" l="1"/>
  <c r="I38" i="72"/>
  <c r="L154" i="72"/>
  <c r="K154" i="72"/>
  <c r="I130" i="72"/>
  <c r="J130" i="72"/>
  <c r="K130" i="72"/>
  <c r="L130" i="72"/>
  <c r="J38" i="72"/>
  <c r="K38" i="72"/>
  <c r="L38" i="72"/>
  <c r="I217" i="72"/>
  <c r="I71" i="72"/>
  <c r="I70" i="72" s="1"/>
  <c r="C113" i="72"/>
  <c r="D113" i="72"/>
  <c r="K79" i="72"/>
  <c r="I102" i="72"/>
  <c r="J71" i="72"/>
  <c r="J70" i="72" s="1"/>
  <c r="J102" i="72"/>
  <c r="K113" i="72"/>
  <c r="K102" i="72"/>
  <c r="C79" i="72"/>
  <c r="D79" i="72"/>
  <c r="E79" i="72"/>
  <c r="J105" i="72"/>
  <c r="F139" i="72"/>
  <c r="B139" i="72" s="1"/>
  <c r="B164" i="72" s="1"/>
  <c r="L211" i="72"/>
  <c r="F79" i="72"/>
  <c r="I79" i="72"/>
  <c r="E113" i="72"/>
  <c r="E242" i="72"/>
  <c r="J76" i="72"/>
  <c r="K76" i="72"/>
  <c r="F113" i="72"/>
  <c r="L113" i="72"/>
  <c r="I16" i="72"/>
  <c r="B23" i="72" s="1"/>
  <c r="B27" i="72" s="1"/>
  <c r="I44" i="72" s="1"/>
  <c r="B54" i="72" s="1"/>
  <c r="L76" i="72"/>
  <c r="K105" i="72"/>
  <c r="J16" i="72"/>
  <c r="J19" i="72" s="1"/>
  <c r="L105" i="72"/>
  <c r="M211" i="72"/>
  <c r="K16" i="72"/>
  <c r="D23" i="72" s="1"/>
  <c r="D27" i="72" s="1"/>
  <c r="K44" i="72" s="1"/>
  <c r="D54" i="72" s="1"/>
  <c r="K68" i="72" s="1"/>
  <c r="M105" i="72"/>
  <c r="B141" i="72"/>
  <c r="I211" i="72"/>
  <c r="L16" i="72"/>
  <c r="L19" i="72" s="1"/>
  <c r="J211" i="72"/>
  <c r="M16" i="72"/>
  <c r="F163" i="72" s="1"/>
  <c r="K211" i="72"/>
  <c r="I115" i="72"/>
  <c r="I113" i="72" s="1"/>
  <c r="F242" i="72"/>
  <c r="C244" i="72"/>
  <c r="D48" i="72"/>
  <c r="J79" i="72"/>
  <c r="F48" i="72"/>
  <c r="L79" i="72"/>
  <c r="B242" i="72"/>
  <c r="M79" i="72"/>
  <c r="C242" i="72"/>
  <c r="B79" i="72"/>
  <c r="D242" i="72"/>
  <c r="M130" i="72"/>
  <c r="J154" i="72"/>
  <c r="M154" i="72"/>
  <c r="K177" i="72"/>
  <c r="L177" i="72"/>
  <c r="I202" i="72"/>
  <c r="M177" i="72"/>
  <c r="J202" i="72"/>
  <c r="I233" i="72"/>
  <c r="K202" i="72"/>
  <c r="J233" i="72"/>
  <c r="M38" i="72"/>
  <c r="L202" i="72"/>
  <c r="K233" i="72"/>
  <c r="M202" i="72"/>
  <c r="L233" i="72"/>
  <c r="M233" i="72"/>
  <c r="I62" i="72"/>
  <c r="K62" i="72"/>
  <c r="J177" i="72"/>
  <c r="L62" i="72"/>
  <c r="I93" i="72"/>
  <c r="J93" i="72"/>
  <c r="M93" i="72"/>
  <c r="F164" i="72" l="1"/>
  <c r="D85" i="72"/>
  <c r="K100" i="72" s="1"/>
  <c r="D122" i="72" s="1"/>
  <c r="K161" i="72" s="1"/>
  <c r="D163" i="72"/>
  <c r="D165" i="72" s="1"/>
  <c r="D187" i="72" s="1"/>
  <c r="D186" i="72" s="1"/>
  <c r="K19" i="72"/>
  <c r="F23" i="72"/>
  <c r="F27" i="72" s="1"/>
  <c r="M44" i="72" s="1"/>
  <c r="F54" i="72" s="1"/>
  <c r="M68" i="72" s="1"/>
  <c r="F85" i="72" s="1"/>
  <c r="M100" i="72" s="1"/>
  <c r="F122" i="72" s="1"/>
  <c r="M161" i="72" s="1"/>
  <c r="F169" i="72" s="1"/>
  <c r="M19" i="72"/>
  <c r="C23" i="72"/>
  <c r="C27" i="72" s="1"/>
  <c r="J44" i="72" s="1"/>
  <c r="C54" i="72" s="1"/>
  <c r="J68" i="72" s="1"/>
  <c r="C85" i="72" s="1"/>
  <c r="J100" i="72" s="1"/>
  <c r="C122" i="72" s="1"/>
  <c r="C163" i="72"/>
  <c r="C165" i="72" s="1"/>
  <c r="C187" i="72" s="1"/>
  <c r="C186" i="72" s="1"/>
  <c r="I19" i="72"/>
  <c r="F165" i="72"/>
  <c r="F187" i="72" s="1"/>
  <c r="F186" i="72" s="1"/>
  <c r="B163" i="72"/>
  <c r="B165" i="72" s="1"/>
  <c r="B187" i="72" s="1"/>
  <c r="B186" i="72" s="1"/>
  <c r="E163" i="72"/>
  <c r="E165" i="72" s="1"/>
  <c r="E187" i="72" s="1"/>
  <c r="E186" i="72" s="1"/>
  <c r="E23" i="72"/>
  <c r="E27" i="72" s="1"/>
  <c r="L44" i="72" s="1"/>
  <c r="E54" i="72" s="1"/>
  <c r="L68" i="72" s="1"/>
  <c r="E85" i="72" s="1"/>
  <c r="L100" i="72" s="1"/>
  <c r="E122" i="72" s="1"/>
  <c r="L161" i="72" s="1"/>
  <c r="E169" i="72" s="1"/>
  <c r="D169" i="72" l="1"/>
  <c r="K137" i="72"/>
  <c r="D144" i="72" s="1"/>
  <c r="K184" i="72" s="1"/>
  <c r="D191" i="72" s="1"/>
  <c r="K209" i="72" s="1"/>
  <c r="D225" i="72" s="1"/>
  <c r="K240" i="72" s="1"/>
  <c r="D248" i="72" s="1"/>
  <c r="M137" i="72"/>
  <c r="F144" i="72" s="1"/>
  <c r="M184" i="72" s="1"/>
  <c r="F191" i="72" s="1"/>
  <c r="M209" i="72" s="1"/>
  <c r="F225" i="72" s="1"/>
  <c r="M240" i="72" s="1"/>
  <c r="F248" i="72" s="1"/>
  <c r="L137" i="72"/>
  <c r="E144" i="72" s="1"/>
  <c r="L184" i="72" s="1"/>
  <c r="E191" i="72" s="1"/>
  <c r="L209" i="72" s="1"/>
  <c r="E225" i="72" s="1"/>
  <c r="L240" i="72" s="1"/>
  <c r="E248" i="72" s="1"/>
  <c r="I68" i="72"/>
  <c r="B85" i="72" s="1"/>
  <c r="I100" i="72" s="1"/>
  <c r="B122" i="72" s="1"/>
  <c r="I137" i="72" s="1"/>
  <c r="B144" i="72" s="1"/>
  <c r="I184" i="72" s="1"/>
  <c r="B191" i="72" s="1"/>
  <c r="I209" i="72" s="1"/>
  <c r="B225" i="72" s="1"/>
  <c r="I240" i="72" s="1"/>
  <c r="B248" i="72" s="1"/>
  <c r="J137" i="72"/>
  <c r="C144" i="72" s="1"/>
  <c r="J184" i="72" s="1"/>
  <c r="C191" i="72" s="1"/>
  <c r="J209" i="72" s="1"/>
  <c r="C225" i="72" s="1"/>
  <c r="J240" i="72" s="1"/>
  <c r="C248" i="72" s="1"/>
  <c r="J161" i="72"/>
  <c r="C169" i="72" s="1"/>
  <c r="I161" i="72" l="1"/>
  <c r="B169" i="72" s="1"/>
  <c r="D242" i="71" l="1"/>
  <c r="C242" i="71"/>
  <c r="B242" i="71"/>
  <c r="I233" i="71"/>
  <c r="D233" i="71"/>
  <c r="C233" i="71"/>
  <c r="B233" i="71"/>
  <c r="I217" i="71"/>
  <c r="H217" i="71"/>
  <c r="G217" i="71"/>
  <c r="I211" i="71"/>
  <c r="H211" i="71"/>
  <c r="G211" i="71"/>
  <c r="I202" i="71"/>
  <c r="D202" i="71"/>
  <c r="C202" i="71"/>
  <c r="B202" i="71"/>
  <c r="D188" i="71"/>
  <c r="C188" i="71"/>
  <c r="I177" i="71"/>
  <c r="H177" i="71"/>
  <c r="G177" i="71"/>
  <c r="D177" i="71"/>
  <c r="C177" i="71"/>
  <c r="B177" i="71"/>
  <c r="B166" i="71"/>
  <c r="B188" i="71" s="1"/>
  <c r="I154" i="71"/>
  <c r="D154" i="71"/>
  <c r="C154" i="71"/>
  <c r="B154" i="71"/>
  <c r="D139" i="71"/>
  <c r="D164" i="71" s="1"/>
  <c r="C139" i="71"/>
  <c r="C164" i="71" s="1"/>
  <c r="B139" i="71"/>
  <c r="B164" i="71" s="1"/>
  <c r="I130" i="71"/>
  <c r="D130" i="71"/>
  <c r="C130" i="71"/>
  <c r="B130" i="71"/>
  <c r="G114" i="71"/>
  <c r="B112" i="71"/>
  <c r="B110" i="71"/>
  <c r="I102" i="71"/>
  <c r="H102" i="71"/>
  <c r="G102" i="71"/>
  <c r="D102" i="71"/>
  <c r="C102" i="71"/>
  <c r="B102" i="71"/>
  <c r="I93" i="71"/>
  <c r="H93" i="71"/>
  <c r="D93" i="71"/>
  <c r="C93" i="71"/>
  <c r="B93" i="71"/>
  <c r="I79" i="71"/>
  <c r="H79" i="71"/>
  <c r="G79" i="71"/>
  <c r="D79" i="71"/>
  <c r="C79" i="71"/>
  <c r="B79" i="71"/>
  <c r="H76" i="71"/>
  <c r="I76" i="71"/>
  <c r="G76" i="71"/>
  <c r="G71" i="71"/>
  <c r="G70" i="71" s="1"/>
  <c r="H71" i="71"/>
  <c r="I71" i="71"/>
  <c r="I62" i="71"/>
  <c r="D62" i="71"/>
  <c r="C62" i="71"/>
  <c r="B62" i="71"/>
  <c r="D48" i="71"/>
  <c r="C48" i="71"/>
  <c r="B48" i="71"/>
  <c r="I38" i="71"/>
  <c r="D38" i="71"/>
  <c r="C38" i="71"/>
  <c r="B38" i="71"/>
  <c r="H10" i="71"/>
  <c r="H202" i="71" s="1"/>
  <c r="G10" i="71"/>
  <c r="G202" i="71" s="1"/>
  <c r="G233" i="71" l="1"/>
  <c r="G93" i="71"/>
  <c r="H233" i="71"/>
  <c r="G62" i="71"/>
  <c r="H62" i="71"/>
  <c r="H70" i="71"/>
  <c r="I70" i="71"/>
  <c r="G16" i="71"/>
  <c r="G19" i="71" s="1"/>
  <c r="H16" i="71"/>
  <c r="H19" i="71" s="1"/>
  <c r="I16" i="71"/>
  <c r="I19" i="71" s="1"/>
  <c r="G115" i="71"/>
  <c r="G113" i="71" s="1"/>
  <c r="B113" i="71"/>
  <c r="C113" i="71"/>
  <c r="D113" i="71"/>
  <c r="H113" i="71"/>
  <c r="I113" i="71"/>
  <c r="H105" i="71"/>
  <c r="I105" i="71"/>
  <c r="G105" i="71"/>
  <c r="B163" i="71"/>
  <c r="B165" i="71" s="1"/>
  <c r="B187" i="71" s="1"/>
  <c r="B186" i="71" s="1"/>
  <c r="B23" i="71"/>
  <c r="B27" i="71" s="1"/>
  <c r="G44" i="71" s="1"/>
  <c r="B54" i="71" s="1"/>
  <c r="B111" i="71"/>
  <c r="G154" i="71"/>
  <c r="H154" i="71"/>
  <c r="H38" i="71"/>
  <c r="G38" i="71"/>
  <c r="G130" i="71"/>
  <c r="H130" i="71"/>
  <c r="F242" i="70"/>
  <c r="E242" i="70"/>
  <c r="F233" i="70"/>
  <c r="E233" i="70"/>
  <c r="D233" i="70"/>
  <c r="C233" i="70"/>
  <c r="B233" i="70"/>
  <c r="M217" i="70"/>
  <c r="L217" i="70"/>
  <c r="K217" i="70"/>
  <c r="J217" i="70"/>
  <c r="I217" i="70"/>
  <c r="F202" i="70"/>
  <c r="E202" i="70"/>
  <c r="D202" i="70"/>
  <c r="C202" i="70"/>
  <c r="B202" i="70"/>
  <c r="F188" i="70"/>
  <c r="E188" i="70"/>
  <c r="D188" i="70"/>
  <c r="C188" i="70"/>
  <c r="F177" i="70"/>
  <c r="E177" i="70"/>
  <c r="D177" i="70"/>
  <c r="C177" i="70"/>
  <c r="B177" i="70"/>
  <c r="B166" i="70"/>
  <c r="B188" i="70" s="1"/>
  <c r="M154" i="70"/>
  <c r="L154" i="70"/>
  <c r="F154" i="70"/>
  <c r="E154" i="70"/>
  <c r="D154" i="70"/>
  <c r="C154" i="70"/>
  <c r="B154" i="70"/>
  <c r="B141" i="70"/>
  <c r="B140" i="70"/>
  <c r="F139" i="70"/>
  <c r="F164" i="70" s="1"/>
  <c r="E139" i="70"/>
  <c r="E164" i="70" s="1"/>
  <c r="D139" i="70"/>
  <c r="D164" i="70" s="1"/>
  <c r="C139" i="70"/>
  <c r="C164" i="70" s="1"/>
  <c r="F130" i="70"/>
  <c r="E130" i="70"/>
  <c r="D130" i="70"/>
  <c r="C130" i="70"/>
  <c r="B130" i="70"/>
  <c r="K113" i="70"/>
  <c r="J113" i="70"/>
  <c r="F113" i="70"/>
  <c r="B113" i="70"/>
  <c r="M113" i="70"/>
  <c r="L113" i="70"/>
  <c r="I114" i="70"/>
  <c r="B112" i="70"/>
  <c r="B111" i="70"/>
  <c r="B110" i="70"/>
  <c r="M105" i="70"/>
  <c r="L105" i="70"/>
  <c r="J105" i="70"/>
  <c r="L102" i="70"/>
  <c r="K102" i="70"/>
  <c r="J102" i="70"/>
  <c r="I102" i="70"/>
  <c r="F102" i="70"/>
  <c r="E102" i="70"/>
  <c r="D102" i="70"/>
  <c r="C102" i="70"/>
  <c r="B102" i="70"/>
  <c r="M102" i="70"/>
  <c r="F93" i="70"/>
  <c r="E93" i="70"/>
  <c r="D93" i="70"/>
  <c r="C93" i="70"/>
  <c r="B93" i="70"/>
  <c r="F79" i="70"/>
  <c r="E79" i="70"/>
  <c r="D79" i="70"/>
  <c r="C79" i="70"/>
  <c r="B79" i="70"/>
  <c r="M76" i="70"/>
  <c r="L76" i="70"/>
  <c r="K76" i="70"/>
  <c r="I76" i="70"/>
  <c r="L71" i="70"/>
  <c r="L70" i="70" s="1"/>
  <c r="K71" i="70"/>
  <c r="K70" i="70" s="1"/>
  <c r="J71" i="70"/>
  <c r="J70" i="70" s="1"/>
  <c r="I71" i="70"/>
  <c r="I70" i="70" s="1"/>
  <c r="M71" i="70"/>
  <c r="M70" i="70" s="1"/>
  <c r="I69" i="70"/>
  <c r="F62" i="70"/>
  <c r="E62" i="70"/>
  <c r="D62" i="70"/>
  <c r="C62" i="70"/>
  <c r="B62" i="70"/>
  <c r="F48" i="70"/>
  <c r="E48" i="70"/>
  <c r="D48" i="70"/>
  <c r="C48" i="70"/>
  <c r="B48" i="70"/>
  <c r="F38" i="70"/>
  <c r="E38" i="70"/>
  <c r="D38" i="70"/>
  <c r="C38" i="70"/>
  <c r="B38" i="70"/>
  <c r="F244" i="70"/>
  <c r="E244" i="70"/>
  <c r="D244" i="70"/>
  <c r="C244" i="70"/>
  <c r="B25" i="70"/>
  <c r="B244" i="70" s="1"/>
  <c r="M10" i="70"/>
  <c r="M62" i="70" s="1"/>
  <c r="L10" i="70"/>
  <c r="L93" i="70" s="1"/>
  <c r="K10" i="70"/>
  <c r="K93" i="70" s="1"/>
  <c r="J10" i="70"/>
  <c r="J38" i="70" s="1"/>
  <c r="I10" i="70"/>
  <c r="I38" i="70" s="1"/>
  <c r="I130" i="70" l="1"/>
  <c r="K130" i="70"/>
  <c r="L130" i="70"/>
  <c r="K38" i="70"/>
  <c r="L38" i="70"/>
  <c r="M38" i="70"/>
  <c r="D23" i="71"/>
  <c r="D27" i="71" s="1"/>
  <c r="I44" i="71" s="1"/>
  <c r="D54" i="71" s="1"/>
  <c r="I68" i="71" s="1"/>
  <c r="D85" i="71" s="1"/>
  <c r="I100" i="71" s="1"/>
  <c r="D122" i="71" s="1"/>
  <c r="I161" i="71" s="1"/>
  <c r="D163" i="71"/>
  <c r="D165" i="71" s="1"/>
  <c r="D187" i="71" s="1"/>
  <c r="D186" i="71" s="1"/>
  <c r="C163" i="71"/>
  <c r="C165" i="71" s="1"/>
  <c r="C187" i="71" s="1"/>
  <c r="C186" i="71" s="1"/>
  <c r="C23" i="71"/>
  <c r="C27" i="71" s="1"/>
  <c r="H44" i="71" s="1"/>
  <c r="C54" i="71" s="1"/>
  <c r="H68" i="71" s="1"/>
  <c r="B139" i="70"/>
  <c r="B164" i="70" s="1"/>
  <c r="M79" i="70"/>
  <c r="B242" i="70"/>
  <c r="C242" i="70"/>
  <c r="D242" i="70"/>
  <c r="C113" i="70"/>
  <c r="I79" i="70"/>
  <c r="D113" i="70"/>
  <c r="J79" i="70"/>
  <c r="E113" i="70"/>
  <c r="K79" i="70"/>
  <c r="L79" i="70"/>
  <c r="I16" i="70"/>
  <c r="I19" i="70" s="1"/>
  <c r="J16" i="70"/>
  <c r="C23" i="70" s="1"/>
  <c r="C27" i="70" s="1"/>
  <c r="J44" i="70" s="1"/>
  <c r="C54" i="70" s="1"/>
  <c r="J68" i="70" s="1"/>
  <c r="I105" i="70"/>
  <c r="K16" i="70"/>
  <c r="D23" i="70" s="1"/>
  <c r="D27" i="70" s="1"/>
  <c r="K44" i="70" s="1"/>
  <c r="D54" i="70" s="1"/>
  <c r="K68" i="70" s="1"/>
  <c r="J76" i="70"/>
  <c r="L16" i="70"/>
  <c r="L19" i="70" s="1"/>
  <c r="K105" i="70"/>
  <c r="M211" i="70"/>
  <c r="M16" i="70"/>
  <c r="M19" i="70" s="1"/>
  <c r="I211" i="70"/>
  <c r="J211" i="70"/>
  <c r="K211" i="70"/>
  <c r="L211" i="70"/>
  <c r="I115" i="70"/>
  <c r="I113" i="70" s="1"/>
  <c r="J130" i="70"/>
  <c r="I154" i="70"/>
  <c r="M130" i="70"/>
  <c r="J154" i="70"/>
  <c r="K154" i="70"/>
  <c r="K177" i="70"/>
  <c r="L177" i="70"/>
  <c r="I202" i="70"/>
  <c r="M177" i="70"/>
  <c r="J202" i="70"/>
  <c r="I233" i="70"/>
  <c r="K202" i="70"/>
  <c r="J233" i="70"/>
  <c r="I177" i="70"/>
  <c r="L202" i="70"/>
  <c r="K233" i="70"/>
  <c r="M202" i="70"/>
  <c r="L233" i="70"/>
  <c r="M233" i="70"/>
  <c r="K62" i="70"/>
  <c r="L62" i="70"/>
  <c r="I93" i="70"/>
  <c r="J177" i="70"/>
  <c r="I62" i="70"/>
  <c r="J93" i="70"/>
  <c r="M93" i="70"/>
  <c r="J62" i="70"/>
  <c r="D169" i="71" l="1"/>
  <c r="G68" i="71"/>
  <c r="B85" i="71" s="1"/>
  <c r="G100" i="71" s="1"/>
  <c r="B122" i="71" s="1"/>
  <c r="G161" i="71" s="1"/>
  <c r="B169" i="71" s="1"/>
  <c r="C85" i="71"/>
  <c r="H100" i="71" s="1"/>
  <c r="C122" i="71" s="1"/>
  <c r="H137" i="71" s="1"/>
  <c r="C144" i="71" s="1"/>
  <c r="H184" i="71" s="1"/>
  <c r="C191" i="71" s="1"/>
  <c r="H209" i="71" s="1"/>
  <c r="C225" i="71" s="1"/>
  <c r="H240" i="71" s="1"/>
  <c r="C248" i="71" s="1"/>
  <c r="J19" i="70"/>
  <c r="D85" i="70"/>
  <c r="K100" i="70" s="1"/>
  <c r="D122" i="70" s="1"/>
  <c r="K137" i="70" s="1"/>
  <c r="D144" i="70" s="1"/>
  <c r="K184" i="70" s="1"/>
  <c r="I137" i="71"/>
  <c r="D144" i="71" s="1"/>
  <c r="I184" i="71" s="1"/>
  <c r="D191" i="71" s="1"/>
  <c r="I209" i="71" s="1"/>
  <c r="D225" i="71" s="1"/>
  <c r="I240" i="71" s="1"/>
  <c r="D248" i="71" s="1"/>
  <c r="C163" i="70"/>
  <c r="C165" i="70" s="1"/>
  <c r="C187" i="70" s="1"/>
  <c r="C186" i="70" s="1"/>
  <c r="K19" i="70"/>
  <c r="B23" i="70"/>
  <c r="B27" i="70" s="1"/>
  <c r="I44" i="70" s="1"/>
  <c r="B54" i="70" s="1"/>
  <c r="B163" i="70"/>
  <c r="B165" i="70" s="1"/>
  <c r="B187" i="70" s="1"/>
  <c r="B186" i="70" s="1"/>
  <c r="F23" i="70"/>
  <c r="F27" i="70" s="1"/>
  <c r="M44" i="70" s="1"/>
  <c r="F54" i="70" s="1"/>
  <c r="M68" i="70" s="1"/>
  <c r="F85" i="70" s="1"/>
  <c r="M100" i="70" s="1"/>
  <c r="F122" i="70" s="1"/>
  <c r="M161" i="70" s="1"/>
  <c r="F163" i="70"/>
  <c r="F165" i="70" s="1"/>
  <c r="F187" i="70" s="1"/>
  <c r="F186" i="70" s="1"/>
  <c r="E23" i="70"/>
  <c r="E27" i="70" s="1"/>
  <c r="L44" i="70" s="1"/>
  <c r="E54" i="70" s="1"/>
  <c r="L68" i="70" s="1"/>
  <c r="E85" i="70" s="1"/>
  <c r="L100" i="70" s="1"/>
  <c r="E122" i="70" s="1"/>
  <c r="L137" i="70" s="1"/>
  <c r="E144" i="70" s="1"/>
  <c r="L184" i="70" s="1"/>
  <c r="E163" i="70"/>
  <c r="E165" i="70" s="1"/>
  <c r="E187" i="70" s="1"/>
  <c r="E186" i="70" s="1"/>
  <c r="D163" i="70"/>
  <c r="D165" i="70" s="1"/>
  <c r="D187" i="70" s="1"/>
  <c r="D186" i="70" s="1"/>
  <c r="C85" i="70"/>
  <c r="J100" i="70" s="1"/>
  <c r="C122" i="70" s="1"/>
  <c r="G137" i="71" l="1"/>
  <c r="B144" i="71" s="1"/>
  <c r="G184" i="71" s="1"/>
  <c r="B191" i="71" s="1"/>
  <c r="G209" i="71" s="1"/>
  <c r="B225" i="71" s="1"/>
  <c r="G240" i="71" s="1"/>
  <c r="B248" i="71" s="1"/>
  <c r="H161" i="71"/>
  <c r="C169" i="71" s="1"/>
  <c r="F169" i="70"/>
  <c r="E191" i="70"/>
  <c r="L209" i="70" s="1"/>
  <c r="E225" i="70" s="1"/>
  <c r="L240" i="70" s="1"/>
  <c r="E248" i="70" s="1"/>
  <c r="K161" i="70"/>
  <c r="D191" i="70"/>
  <c r="K209" i="70" s="1"/>
  <c r="D225" i="70" s="1"/>
  <c r="K240" i="70" s="1"/>
  <c r="D248" i="70" s="1"/>
  <c r="D169" i="70"/>
  <c r="I68" i="70"/>
  <c r="B85" i="70" s="1"/>
  <c r="I100" i="70" s="1"/>
  <c r="B122" i="70" s="1"/>
  <c r="I161" i="70" s="1"/>
  <c r="B169" i="70" s="1"/>
  <c r="M137" i="70"/>
  <c r="F144" i="70" s="1"/>
  <c r="M184" i="70" s="1"/>
  <c r="F191" i="70" s="1"/>
  <c r="M209" i="70" s="1"/>
  <c r="F225" i="70" s="1"/>
  <c r="M240" i="70" s="1"/>
  <c r="F248" i="70" s="1"/>
  <c r="L161" i="70"/>
  <c r="E169" i="70" s="1"/>
  <c r="J137" i="70"/>
  <c r="C144" i="70" s="1"/>
  <c r="J184" i="70" s="1"/>
  <c r="C191" i="70" s="1"/>
  <c r="J209" i="70" s="1"/>
  <c r="C225" i="70" s="1"/>
  <c r="J240" i="70" s="1"/>
  <c r="C248" i="70" s="1"/>
  <c r="J161" i="70"/>
  <c r="C169" i="70" s="1"/>
  <c r="I137" i="70" l="1"/>
  <c r="B144" i="70" s="1"/>
  <c r="I184" i="70" s="1"/>
  <c r="B191" i="70" s="1"/>
  <c r="I209" i="70" s="1"/>
  <c r="B225" i="70" s="1"/>
  <c r="I240" i="70" s="1"/>
  <c r="B248" i="70" s="1"/>
  <c r="B112" i="67" l="1"/>
  <c r="B111" i="67"/>
  <c r="B110" i="67"/>
  <c r="D242" i="69" l="1"/>
  <c r="C242" i="69"/>
  <c r="I233" i="69"/>
  <c r="D233" i="69"/>
  <c r="C233" i="69"/>
  <c r="B233" i="69"/>
  <c r="I217" i="69"/>
  <c r="H217" i="69"/>
  <c r="I211" i="69"/>
  <c r="H211" i="69"/>
  <c r="I202" i="69"/>
  <c r="D202" i="69"/>
  <c r="C202" i="69"/>
  <c r="B202" i="69"/>
  <c r="D188" i="69"/>
  <c r="C188" i="69"/>
  <c r="I177" i="69"/>
  <c r="G177" i="69"/>
  <c r="D177" i="69"/>
  <c r="C177" i="69"/>
  <c r="B177" i="69"/>
  <c r="B166" i="69"/>
  <c r="B188" i="69" s="1"/>
  <c r="I154" i="69"/>
  <c r="D154" i="69"/>
  <c r="C154" i="69"/>
  <c r="B154" i="69"/>
  <c r="D139" i="69"/>
  <c r="D164" i="69" s="1"/>
  <c r="C139" i="69"/>
  <c r="C164" i="69" s="1"/>
  <c r="I130" i="69"/>
  <c r="D130" i="69"/>
  <c r="C130" i="69"/>
  <c r="B130" i="69"/>
  <c r="I113" i="69"/>
  <c r="G115" i="69"/>
  <c r="G114" i="69"/>
  <c r="B112" i="69"/>
  <c r="B111" i="69"/>
  <c r="B110" i="69"/>
  <c r="I105" i="69"/>
  <c r="H105" i="69"/>
  <c r="I102" i="69"/>
  <c r="D102" i="69"/>
  <c r="C102" i="69"/>
  <c r="I93" i="69"/>
  <c r="G93" i="69"/>
  <c r="D93" i="69"/>
  <c r="C93" i="69"/>
  <c r="B93" i="69"/>
  <c r="C79" i="69"/>
  <c r="D79" i="69"/>
  <c r="I76" i="69"/>
  <c r="H76" i="69"/>
  <c r="I71" i="69"/>
  <c r="I70" i="69" s="1"/>
  <c r="H71" i="69"/>
  <c r="H70" i="69" s="1"/>
  <c r="I62" i="69"/>
  <c r="D62" i="69"/>
  <c r="C62" i="69"/>
  <c r="B62" i="69"/>
  <c r="H16" i="69"/>
  <c r="C48" i="69"/>
  <c r="B48" i="69"/>
  <c r="D48" i="69"/>
  <c r="I38" i="69"/>
  <c r="D38" i="69"/>
  <c r="C38" i="69"/>
  <c r="B38" i="69"/>
  <c r="H10" i="69"/>
  <c r="H202" i="69" s="1"/>
  <c r="G10" i="69"/>
  <c r="G202" i="69" s="1"/>
  <c r="F242" i="68"/>
  <c r="E242" i="68"/>
  <c r="F233" i="68"/>
  <c r="E233" i="68"/>
  <c r="D233" i="68"/>
  <c r="C233" i="68"/>
  <c r="B233" i="68"/>
  <c r="F202" i="68"/>
  <c r="E202" i="68"/>
  <c r="D202" i="68"/>
  <c r="C202" i="68"/>
  <c r="B202" i="68"/>
  <c r="F188" i="68"/>
  <c r="E188" i="68"/>
  <c r="D188" i="68"/>
  <c r="C188" i="68"/>
  <c r="F177" i="68"/>
  <c r="E177" i="68"/>
  <c r="D177" i="68"/>
  <c r="C177" i="68"/>
  <c r="B177" i="68"/>
  <c r="B166" i="68"/>
  <c r="B188" i="68" s="1"/>
  <c r="L154" i="68"/>
  <c r="F154" i="68"/>
  <c r="E154" i="68"/>
  <c r="D154" i="68"/>
  <c r="C154" i="68"/>
  <c r="B154" i="68"/>
  <c r="D139" i="68"/>
  <c r="D164" i="68" s="1"/>
  <c r="F130" i="68"/>
  <c r="E130" i="68"/>
  <c r="D130" i="68"/>
  <c r="C130" i="68"/>
  <c r="B130" i="68"/>
  <c r="I114" i="68"/>
  <c r="B112" i="68"/>
  <c r="B111" i="68"/>
  <c r="B110" i="68"/>
  <c r="M102" i="68"/>
  <c r="L102" i="68"/>
  <c r="K102" i="68"/>
  <c r="F102" i="68"/>
  <c r="E102" i="68"/>
  <c r="D102" i="68"/>
  <c r="F93" i="68"/>
  <c r="E93" i="68"/>
  <c r="D93" i="68"/>
  <c r="C93" i="68"/>
  <c r="B93" i="68"/>
  <c r="I69" i="68"/>
  <c r="F62" i="68"/>
  <c r="E62" i="68"/>
  <c r="D62" i="68"/>
  <c r="C62" i="68"/>
  <c r="B62" i="68"/>
  <c r="F48" i="68"/>
  <c r="E48" i="68"/>
  <c r="D48" i="68"/>
  <c r="C48" i="68"/>
  <c r="B48" i="68"/>
  <c r="F38" i="68"/>
  <c r="E38" i="68"/>
  <c r="D38" i="68"/>
  <c r="C38" i="68"/>
  <c r="B38" i="68"/>
  <c r="F244" i="68"/>
  <c r="E244" i="68"/>
  <c r="D244" i="68"/>
  <c r="M10" i="68"/>
  <c r="M93" i="68" s="1"/>
  <c r="L10" i="68"/>
  <c r="L93" i="68" s="1"/>
  <c r="K10" i="68"/>
  <c r="K93" i="68" s="1"/>
  <c r="J10" i="68"/>
  <c r="J38" i="68" s="1"/>
  <c r="I10" i="68"/>
  <c r="I38" i="68" s="1"/>
  <c r="L38" i="68" l="1"/>
  <c r="M38" i="68"/>
  <c r="L130" i="68"/>
  <c r="G233" i="69"/>
  <c r="H233" i="69"/>
  <c r="H102" i="69"/>
  <c r="I16" i="69"/>
  <c r="D23" i="69" s="1"/>
  <c r="D27" i="69" s="1"/>
  <c r="I44" i="69" s="1"/>
  <c r="D54" i="69" s="1"/>
  <c r="I68" i="69" s="1"/>
  <c r="K217" i="68"/>
  <c r="M217" i="68"/>
  <c r="M71" i="68"/>
  <c r="M70" i="68" s="1"/>
  <c r="H79" i="69"/>
  <c r="K71" i="68"/>
  <c r="K70" i="68" s="1"/>
  <c r="I79" i="69"/>
  <c r="C113" i="69"/>
  <c r="L217" i="68"/>
  <c r="D113" i="69"/>
  <c r="H113" i="69"/>
  <c r="D113" i="68"/>
  <c r="E113" i="68"/>
  <c r="F139" i="68"/>
  <c r="F164" i="68" s="1"/>
  <c r="I115" i="68"/>
  <c r="K16" i="68"/>
  <c r="D163" i="68" s="1"/>
  <c r="D165" i="68" s="1"/>
  <c r="D187" i="68" s="1"/>
  <c r="D186" i="68" s="1"/>
  <c r="K113" i="68"/>
  <c r="L16" i="68"/>
  <c r="L19" i="68" s="1"/>
  <c r="M16" i="68"/>
  <c r="M19" i="68" s="1"/>
  <c r="M113" i="68"/>
  <c r="L71" i="68"/>
  <c r="L70" i="68" s="1"/>
  <c r="D242" i="68"/>
  <c r="M79" i="68"/>
  <c r="D79" i="68"/>
  <c r="E79" i="68"/>
  <c r="F79" i="68"/>
  <c r="E139" i="68"/>
  <c r="E164" i="68" s="1"/>
  <c r="F113" i="68"/>
  <c r="K79" i="68"/>
  <c r="L79" i="68"/>
  <c r="K76" i="68"/>
  <c r="K105" i="68"/>
  <c r="M211" i="68"/>
  <c r="L76" i="68"/>
  <c r="L105" i="68"/>
  <c r="L113" i="68"/>
  <c r="M76" i="68"/>
  <c r="M105" i="68"/>
  <c r="K211" i="68"/>
  <c r="L211" i="68"/>
  <c r="H19" i="69"/>
  <c r="C163" i="69"/>
  <c r="C165" i="69" s="1"/>
  <c r="C187" i="69" s="1"/>
  <c r="C186" i="69" s="1"/>
  <c r="C23" i="69"/>
  <c r="C27" i="69" s="1"/>
  <c r="H44" i="69" s="1"/>
  <c r="C54" i="69" s="1"/>
  <c r="H68" i="69" s="1"/>
  <c r="H177" i="69"/>
  <c r="H93" i="69"/>
  <c r="G62" i="69"/>
  <c r="H62" i="69"/>
  <c r="G38" i="69"/>
  <c r="H38" i="69"/>
  <c r="G154" i="69"/>
  <c r="H154" i="69"/>
  <c r="G130" i="69"/>
  <c r="H130" i="69"/>
  <c r="K38" i="68"/>
  <c r="I130" i="68"/>
  <c r="M130" i="68"/>
  <c r="J154" i="68"/>
  <c r="M154" i="68"/>
  <c r="I177" i="68"/>
  <c r="K177" i="68"/>
  <c r="L177" i="68"/>
  <c r="I202" i="68"/>
  <c r="M177" i="68"/>
  <c r="J202" i="68"/>
  <c r="I233" i="68"/>
  <c r="K202" i="68"/>
  <c r="J233" i="68"/>
  <c r="I62" i="68"/>
  <c r="L202" i="68"/>
  <c r="K233" i="68"/>
  <c r="M202" i="68"/>
  <c r="L233" i="68"/>
  <c r="K62" i="68"/>
  <c r="M233" i="68"/>
  <c r="K130" i="68"/>
  <c r="L62" i="68"/>
  <c r="M62" i="68"/>
  <c r="K154" i="68"/>
  <c r="I93" i="68"/>
  <c r="J62" i="68"/>
  <c r="J93" i="68"/>
  <c r="J130" i="68"/>
  <c r="I154" i="68"/>
  <c r="J177" i="68"/>
  <c r="G114" i="67"/>
  <c r="D163" i="69" l="1"/>
  <c r="D165" i="69" s="1"/>
  <c r="D187" i="69" s="1"/>
  <c r="D186" i="69" s="1"/>
  <c r="I19" i="69"/>
  <c r="K19" i="68"/>
  <c r="E163" i="68"/>
  <c r="E23" i="68"/>
  <c r="E27" i="68" s="1"/>
  <c r="L44" i="68" s="1"/>
  <c r="E54" i="68" s="1"/>
  <c r="L68" i="68" s="1"/>
  <c r="D85" i="69"/>
  <c r="I100" i="69" s="1"/>
  <c r="D122" i="69" s="1"/>
  <c r="I161" i="69" s="1"/>
  <c r="D169" i="69" s="1"/>
  <c r="F163" i="68"/>
  <c r="F165" i="68" s="1"/>
  <c r="F187" i="68" s="1"/>
  <c r="F186" i="68" s="1"/>
  <c r="F23" i="68"/>
  <c r="F27" i="68" s="1"/>
  <c r="M44" i="68" s="1"/>
  <c r="F54" i="68" s="1"/>
  <c r="M68" i="68" s="1"/>
  <c r="F85" i="68" s="1"/>
  <c r="M100" i="68" s="1"/>
  <c r="F122" i="68" s="1"/>
  <c r="M161" i="68" s="1"/>
  <c r="F169" i="68" s="1"/>
  <c r="D23" i="68"/>
  <c r="D27" i="68" s="1"/>
  <c r="K44" i="68" s="1"/>
  <c r="D54" i="68" s="1"/>
  <c r="K68" i="68" s="1"/>
  <c r="D85" i="68" s="1"/>
  <c r="K100" i="68" s="1"/>
  <c r="D122" i="68" s="1"/>
  <c r="K161" i="68" s="1"/>
  <c r="D169" i="68" s="1"/>
  <c r="E165" i="68"/>
  <c r="E187" i="68" s="1"/>
  <c r="E186" i="68" s="1"/>
  <c r="E85" i="68"/>
  <c r="L100" i="68" s="1"/>
  <c r="E122" i="68" s="1"/>
  <c r="L137" i="68" s="1"/>
  <c r="E144" i="68" s="1"/>
  <c r="L184" i="68" s="1"/>
  <c r="E191" i="68" s="1"/>
  <c r="L209" i="68" s="1"/>
  <c r="E225" i="68" s="1"/>
  <c r="L240" i="68" s="1"/>
  <c r="E248" i="68" s="1"/>
  <c r="G68" i="69"/>
  <c r="C85" i="69"/>
  <c r="H100" i="69" s="1"/>
  <c r="C122" i="69" s="1"/>
  <c r="I114" i="66"/>
  <c r="I137" i="69" l="1"/>
  <c r="D144" i="69" s="1"/>
  <c r="I184" i="69" s="1"/>
  <c r="D191" i="69" s="1"/>
  <c r="I209" i="69" s="1"/>
  <c r="D225" i="69" s="1"/>
  <c r="I240" i="69" s="1"/>
  <c r="D248" i="69" s="1"/>
  <c r="L161" i="68"/>
  <c r="E169" i="68" s="1"/>
  <c r="M137" i="68"/>
  <c r="F144" i="68" s="1"/>
  <c r="M184" i="68" s="1"/>
  <c r="F191" i="68" s="1"/>
  <c r="M209" i="68" s="1"/>
  <c r="F225" i="68" s="1"/>
  <c r="M240" i="68" s="1"/>
  <c r="F248" i="68" s="1"/>
  <c r="K137" i="68"/>
  <c r="D144" i="68" s="1"/>
  <c r="K184" i="68" s="1"/>
  <c r="D191" i="68" s="1"/>
  <c r="K209" i="68" s="1"/>
  <c r="D225" i="68" s="1"/>
  <c r="K240" i="68" s="1"/>
  <c r="D248" i="68" s="1"/>
  <c r="H137" i="69"/>
  <c r="C144" i="69" s="1"/>
  <c r="H184" i="69" s="1"/>
  <c r="C191" i="69" s="1"/>
  <c r="H209" i="69" s="1"/>
  <c r="C225" i="69" s="1"/>
  <c r="H240" i="69" s="1"/>
  <c r="C248" i="69" s="1"/>
  <c r="H161" i="69"/>
  <c r="C169" i="69" s="1"/>
  <c r="F48" i="27" l="1"/>
  <c r="E48" i="27"/>
  <c r="D48" i="27"/>
  <c r="C48" i="27"/>
  <c r="C242" i="67" l="1"/>
  <c r="I217" i="67"/>
  <c r="H217" i="67"/>
  <c r="D139" i="67"/>
  <c r="D164" i="67" s="1"/>
  <c r="C139" i="67"/>
  <c r="C164" i="67" s="1"/>
  <c r="I105" i="67"/>
  <c r="H105" i="67"/>
  <c r="I102" i="67"/>
  <c r="H102" i="67"/>
  <c r="D102" i="67"/>
  <c r="C102" i="67"/>
  <c r="I76" i="67"/>
  <c r="I71" i="67"/>
  <c r="I70" i="67" s="1"/>
  <c r="I233" i="67"/>
  <c r="D233" i="67"/>
  <c r="C233" i="67"/>
  <c r="B233" i="67"/>
  <c r="I202" i="67"/>
  <c r="D202" i="67"/>
  <c r="C202" i="67"/>
  <c r="B202" i="67"/>
  <c r="D188" i="67"/>
  <c r="C188" i="67"/>
  <c r="I177" i="67"/>
  <c r="D177" i="67"/>
  <c r="C177" i="67"/>
  <c r="B177" i="67"/>
  <c r="B166" i="67"/>
  <c r="B188" i="67" s="1"/>
  <c r="I154" i="67"/>
  <c r="D154" i="67"/>
  <c r="C154" i="67"/>
  <c r="B154" i="67"/>
  <c r="I130" i="67"/>
  <c r="D130" i="67"/>
  <c r="C130" i="67"/>
  <c r="B130" i="67"/>
  <c r="I93" i="67"/>
  <c r="D93" i="67"/>
  <c r="C93" i="67"/>
  <c r="B93" i="67"/>
  <c r="I62" i="67"/>
  <c r="D62" i="67"/>
  <c r="C62" i="67"/>
  <c r="B62" i="67"/>
  <c r="D48" i="67"/>
  <c r="C48" i="67"/>
  <c r="B48" i="67"/>
  <c r="I38" i="67"/>
  <c r="D38" i="67"/>
  <c r="C38" i="67"/>
  <c r="B38" i="67"/>
  <c r="H10" i="67"/>
  <c r="H38" i="67" s="1"/>
  <c r="G10" i="67"/>
  <c r="G38" i="67" s="1"/>
  <c r="H233" i="67" l="1"/>
  <c r="H177" i="67"/>
  <c r="G177" i="67"/>
  <c r="I79" i="67"/>
  <c r="G93" i="67"/>
  <c r="H93" i="67"/>
  <c r="C79" i="67"/>
  <c r="D242" i="67"/>
  <c r="H71" i="67"/>
  <c r="H70" i="67" s="1"/>
  <c r="H76" i="67"/>
  <c r="H113" i="67"/>
  <c r="I113" i="67"/>
  <c r="C113" i="67"/>
  <c r="D79" i="67"/>
  <c r="H16" i="67"/>
  <c r="D113" i="67"/>
  <c r="H211" i="67"/>
  <c r="I16" i="67"/>
  <c r="H79" i="67"/>
  <c r="I211" i="67"/>
  <c r="C23" i="67"/>
  <c r="C27" i="67" s="1"/>
  <c r="H44" i="67" s="1"/>
  <c r="C54" i="67" s="1"/>
  <c r="H68" i="67" s="1"/>
  <c r="H19" i="67"/>
  <c r="C163" i="67"/>
  <c r="C165" i="67" s="1"/>
  <c r="C187" i="67" s="1"/>
  <c r="C186" i="67" s="1"/>
  <c r="D23" i="67"/>
  <c r="D27" i="67" s="1"/>
  <c r="I44" i="67" s="1"/>
  <c r="D54" i="67" s="1"/>
  <c r="I68" i="67" s="1"/>
  <c r="I19" i="67"/>
  <c r="D163" i="67"/>
  <c r="D165" i="67" s="1"/>
  <c r="D187" i="67" s="1"/>
  <c r="D186" i="67" s="1"/>
  <c r="G233" i="67"/>
  <c r="G154" i="67"/>
  <c r="H154" i="67"/>
  <c r="G62" i="67"/>
  <c r="H62" i="67"/>
  <c r="G130" i="67"/>
  <c r="G202" i="67"/>
  <c r="H130" i="67"/>
  <c r="H202" i="67"/>
  <c r="D85" i="67" l="1"/>
  <c r="I100" i="67" s="1"/>
  <c r="D122" i="67" s="1"/>
  <c r="I137" i="67" s="1"/>
  <c r="D144" i="67" s="1"/>
  <c r="I184" i="67" s="1"/>
  <c r="D191" i="67" s="1"/>
  <c r="I209" i="67" s="1"/>
  <c r="D225" i="67" s="1"/>
  <c r="I240" i="67" s="1"/>
  <c r="D248" i="67" s="1"/>
  <c r="I115" i="66"/>
  <c r="C85" i="67"/>
  <c r="H100" i="67" s="1"/>
  <c r="C122" i="67" s="1"/>
  <c r="G68" i="67"/>
  <c r="I161" i="67" l="1"/>
  <c r="D169" i="67" s="1"/>
  <c r="H137" i="67"/>
  <c r="C144" i="67" s="1"/>
  <c r="H184" i="67" s="1"/>
  <c r="C191" i="67" s="1"/>
  <c r="H209" i="67" s="1"/>
  <c r="C225" i="67" s="1"/>
  <c r="H240" i="67" s="1"/>
  <c r="C248" i="67" s="1"/>
  <c r="H161" i="67"/>
  <c r="C169" i="67" s="1"/>
  <c r="F242" i="66" l="1"/>
  <c r="E242" i="66"/>
  <c r="F233" i="66"/>
  <c r="E233" i="66"/>
  <c r="D233" i="66"/>
  <c r="C233" i="66"/>
  <c r="B233" i="66"/>
  <c r="M217" i="66"/>
  <c r="L217" i="66"/>
  <c r="K217" i="66"/>
  <c r="M211" i="66"/>
  <c r="F202" i="66"/>
  <c r="E202" i="66"/>
  <c r="D202" i="66"/>
  <c r="C202" i="66"/>
  <c r="B202" i="66"/>
  <c r="F188" i="66"/>
  <c r="E188" i="66"/>
  <c r="D188" i="66"/>
  <c r="C188" i="66"/>
  <c r="F177" i="66"/>
  <c r="E177" i="66"/>
  <c r="D177" i="66"/>
  <c r="C177" i="66"/>
  <c r="B177" i="66"/>
  <c r="B166" i="66"/>
  <c r="B188" i="66" s="1"/>
  <c r="L154" i="66"/>
  <c r="F154" i="66"/>
  <c r="E154" i="66"/>
  <c r="D154" i="66"/>
  <c r="C154" i="66"/>
  <c r="B154" i="66"/>
  <c r="F139" i="66"/>
  <c r="F164" i="66" s="1"/>
  <c r="E139" i="66"/>
  <c r="E164" i="66" s="1"/>
  <c r="D139" i="66"/>
  <c r="D164" i="66" s="1"/>
  <c r="F130" i="66"/>
  <c r="E130" i="66"/>
  <c r="D130" i="66"/>
  <c r="C130" i="66"/>
  <c r="B130" i="66"/>
  <c r="M113" i="66"/>
  <c r="L113" i="66"/>
  <c r="K113" i="66"/>
  <c r="F113" i="66"/>
  <c r="E113" i="66"/>
  <c r="B111" i="66"/>
  <c r="M105" i="66"/>
  <c r="L105" i="66"/>
  <c r="K105" i="66"/>
  <c r="E102" i="66"/>
  <c r="D102" i="66"/>
  <c r="M102" i="66"/>
  <c r="L102" i="66"/>
  <c r="K102" i="66"/>
  <c r="F102" i="66"/>
  <c r="F93" i="66"/>
  <c r="E93" i="66"/>
  <c r="D93" i="66"/>
  <c r="C93" i="66"/>
  <c r="B93" i="66"/>
  <c r="M79" i="66"/>
  <c r="L79" i="66"/>
  <c r="K79" i="66"/>
  <c r="L76" i="66"/>
  <c r="K71" i="66"/>
  <c r="K70" i="66" s="1"/>
  <c r="M71" i="66"/>
  <c r="M70" i="66" s="1"/>
  <c r="L71" i="66"/>
  <c r="L70" i="66" s="1"/>
  <c r="I69" i="66"/>
  <c r="F62" i="66"/>
  <c r="E62" i="66"/>
  <c r="D62" i="66"/>
  <c r="C62" i="66"/>
  <c r="B62" i="66"/>
  <c r="F48" i="66"/>
  <c r="D48" i="66"/>
  <c r="C48" i="66"/>
  <c r="B48" i="66"/>
  <c r="F38" i="66"/>
  <c r="E38" i="66"/>
  <c r="D38" i="66"/>
  <c r="C38" i="66"/>
  <c r="B38" i="66"/>
  <c r="F244" i="66"/>
  <c r="E244" i="66"/>
  <c r="D244" i="66"/>
  <c r="M10" i="66"/>
  <c r="M38" i="66" s="1"/>
  <c r="L10" i="66"/>
  <c r="L38" i="66" s="1"/>
  <c r="K10" i="66"/>
  <c r="K38" i="66" s="1"/>
  <c r="J10" i="66"/>
  <c r="J130" i="66" s="1"/>
  <c r="I10" i="66"/>
  <c r="I130" i="66" s="1"/>
  <c r="L130" i="66" l="1"/>
  <c r="B110" i="66"/>
  <c r="B112" i="66"/>
  <c r="E48" i="66"/>
  <c r="K211" i="66"/>
  <c r="L211" i="66"/>
  <c r="K16" i="66"/>
  <c r="K19" i="66" s="1"/>
  <c r="L16" i="66"/>
  <c r="E163" i="66" s="1"/>
  <c r="E165" i="66" s="1"/>
  <c r="E187" i="66" s="1"/>
  <c r="E186" i="66" s="1"/>
  <c r="D242" i="66"/>
  <c r="M76" i="66"/>
  <c r="D113" i="66"/>
  <c r="D79" i="66"/>
  <c r="E79" i="66"/>
  <c r="K76" i="66"/>
  <c r="M16" i="66"/>
  <c r="M19" i="66" s="1"/>
  <c r="F79" i="66"/>
  <c r="I154" i="66"/>
  <c r="M130" i="66"/>
  <c r="J154" i="66"/>
  <c r="K154" i="66"/>
  <c r="M154" i="66"/>
  <c r="I177" i="66"/>
  <c r="K177" i="66"/>
  <c r="K130" i="66"/>
  <c r="L177" i="66"/>
  <c r="I202" i="66"/>
  <c r="M177" i="66"/>
  <c r="J202" i="66"/>
  <c r="K202" i="66"/>
  <c r="J177" i="66"/>
  <c r="I233" i="66"/>
  <c r="K62" i="66"/>
  <c r="J233" i="66"/>
  <c r="K233" i="66"/>
  <c r="L202" i="66"/>
  <c r="L233" i="66"/>
  <c r="I93" i="66"/>
  <c r="M233" i="66"/>
  <c r="J93" i="66"/>
  <c r="M202" i="66"/>
  <c r="J62" i="66"/>
  <c r="K93" i="66"/>
  <c r="M62" i="66"/>
  <c r="L93" i="66"/>
  <c r="M93" i="66"/>
  <c r="I62" i="66"/>
  <c r="L62" i="66"/>
  <c r="I38" i="66"/>
  <c r="J38" i="66"/>
  <c r="F163" i="66" l="1"/>
  <c r="F165" i="66" s="1"/>
  <c r="F187" i="66" s="1"/>
  <c r="F186" i="66" s="1"/>
  <c r="F23" i="66"/>
  <c r="F27" i="66" s="1"/>
  <c r="M44" i="66" s="1"/>
  <c r="F54" i="66" s="1"/>
  <c r="M68" i="66" s="1"/>
  <c r="F85" i="66" s="1"/>
  <c r="M100" i="66" s="1"/>
  <c r="F122" i="66" s="1"/>
  <c r="M161" i="66" s="1"/>
  <c r="F169" i="66" s="1"/>
  <c r="E23" i="66"/>
  <c r="E27" i="66" s="1"/>
  <c r="L44" i="66" s="1"/>
  <c r="E54" i="66" s="1"/>
  <c r="L68" i="66" s="1"/>
  <c r="E85" i="66" s="1"/>
  <c r="L100" i="66" s="1"/>
  <c r="E122" i="66" s="1"/>
  <c r="L137" i="66" s="1"/>
  <c r="E144" i="66" s="1"/>
  <c r="L184" i="66" s="1"/>
  <c r="E191" i="66" s="1"/>
  <c r="L209" i="66" s="1"/>
  <c r="E225" i="66" s="1"/>
  <c r="L240" i="66" s="1"/>
  <c r="E248" i="66" s="1"/>
  <c r="L19" i="66"/>
  <c r="D23" i="66"/>
  <c r="D27" i="66" s="1"/>
  <c r="K44" i="66" s="1"/>
  <c r="D54" i="66" s="1"/>
  <c r="K68" i="66" s="1"/>
  <c r="D85" i="66" s="1"/>
  <c r="K100" i="66" s="1"/>
  <c r="D122" i="66" s="1"/>
  <c r="K137" i="66" s="1"/>
  <c r="D144" i="66" s="1"/>
  <c r="K184" i="66" s="1"/>
  <c r="D163" i="66"/>
  <c r="D165" i="66" s="1"/>
  <c r="D187" i="66" s="1"/>
  <c r="D186" i="66" s="1"/>
  <c r="M137" i="66" l="1"/>
  <c r="F144" i="66" s="1"/>
  <c r="M184" i="66" s="1"/>
  <c r="F191" i="66" s="1"/>
  <c r="M209" i="66" s="1"/>
  <c r="F225" i="66" s="1"/>
  <c r="M240" i="66" s="1"/>
  <c r="F248" i="66" s="1"/>
  <c r="L161" i="66"/>
  <c r="E169" i="66" s="1"/>
  <c r="D191" i="66"/>
  <c r="K209" i="66" s="1"/>
  <c r="D225" i="66" s="1"/>
  <c r="K240" i="66" s="1"/>
  <c r="D248" i="66" s="1"/>
  <c r="K161" i="66"/>
  <c r="D169" i="66" s="1"/>
  <c r="B47" i="33" l="1"/>
  <c r="B49" i="33"/>
  <c r="B50" i="33"/>
  <c r="B50" i="30"/>
  <c r="B49" i="30"/>
  <c r="B49" i="28"/>
  <c r="B47" i="28"/>
  <c r="B47" i="31" l="1"/>
  <c r="B50" i="31"/>
  <c r="B49" i="31"/>
  <c r="B47" i="32"/>
  <c r="B50" i="28"/>
  <c r="B49" i="32"/>
  <c r="B47" i="29"/>
  <c r="B50" i="32"/>
  <c r="B49" i="29"/>
  <c r="B50" i="29"/>
  <c r="B47" i="30"/>
  <c r="D242" i="65" l="1"/>
  <c r="C242" i="65"/>
  <c r="I233" i="65"/>
  <c r="D233" i="65"/>
  <c r="C233" i="65"/>
  <c r="B233" i="65"/>
  <c r="I217" i="65"/>
  <c r="H217" i="65"/>
  <c r="H211" i="65"/>
  <c r="I211" i="65"/>
  <c r="I202" i="65"/>
  <c r="D202" i="65"/>
  <c r="C202" i="65"/>
  <c r="B202" i="65"/>
  <c r="D188" i="65"/>
  <c r="C188" i="65"/>
  <c r="I177" i="65"/>
  <c r="G177" i="65"/>
  <c r="D177" i="65"/>
  <c r="C177" i="65"/>
  <c r="B177" i="65"/>
  <c r="B166" i="65"/>
  <c r="B188" i="65" s="1"/>
  <c r="I154" i="65"/>
  <c r="D154" i="65"/>
  <c r="C154" i="65"/>
  <c r="B154" i="65"/>
  <c r="C139" i="65"/>
  <c r="C164" i="65" s="1"/>
  <c r="D139" i="65"/>
  <c r="D164" i="65" s="1"/>
  <c r="I130" i="65"/>
  <c r="D130" i="65"/>
  <c r="C130" i="65"/>
  <c r="B130" i="65"/>
  <c r="D113" i="65"/>
  <c r="B112" i="65"/>
  <c r="B111" i="65"/>
  <c r="B110" i="65"/>
  <c r="H105" i="65"/>
  <c r="I102" i="65"/>
  <c r="H102" i="65"/>
  <c r="D102" i="65"/>
  <c r="C102" i="65"/>
  <c r="I93" i="65"/>
  <c r="G93" i="65"/>
  <c r="D93" i="65"/>
  <c r="C93" i="65"/>
  <c r="B93" i="65"/>
  <c r="D79" i="65"/>
  <c r="C79" i="65"/>
  <c r="I79" i="65"/>
  <c r="H79" i="65"/>
  <c r="I76" i="65"/>
  <c r="H76" i="65"/>
  <c r="I71" i="65"/>
  <c r="I70" i="65" s="1"/>
  <c r="H71" i="65"/>
  <c r="H70" i="65" s="1"/>
  <c r="I62" i="65"/>
  <c r="D62" i="65"/>
  <c r="C62" i="65"/>
  <c r="B62" i="65"/>
  <c r="D48" i="65"/>
  <c r="C48" i="65"/>
  <c r="B48" i="65"/>
  <c r="I38" i="65"/>
  <c r="D38" i="65"/>
  <c r="C38" i="65"/>
  <c r="B38" i="65"/>
  <c r="H10" i="65"/>
  <c r="H202" i="65" s="1"/>
  <c r="G10" i="65"/>
  <c r="G38" i="65" s="1"/>
  <c r="H93" i="65" l="1"/>
  <c r="H177" i="65"/>
  <c r="H62" i="65"/>
  <c r="G233" i="65"/>
  <c r="H233" i="65"/>
  <c r="I105" i="65"/>
  <c r="H16" i="65"/>
  <c r="H19" i="65" s="1"/>
  <c r="I16" i="65"/>
  <c r="I19" i="65" s="1"/>
  <c r="H113" i="65"/>
  <c r="I113" i="65"/>
  <c r="C113" i="65"/>
  <c r="D23" i="65"/>
  <c r="D27" i="65" s="1"/>
  <c r="I44" i="65" s="1"/>
  <c r="D54" i="65" s="1"/>
  <c r="I68" i="65" s="1"/>
  <c r="D85" i="65" s="1"/>
  <c r="I100" i="65" s="1"/>
  <c r="G154" i="65"/>
  <c r="H154" i="65"/>
  <c r="H38" i="65"/>
  <c r="G130" i="65"/>
  <c r="G202" i="65"/>
  <c r="G62" i="65"/>
  <c r="H130" i="65"/>
  <c r="D163" i="65" l="1"/>
  <c r="D165" i="65" s="1"/>
  <c r="D187" i="65" s="1"/>
  <c r="D186" i="65" s="1"/>
  <c r="C23" i="65"/>
  <c r="C27" i="65" s="1"/>
  <c r="H44" i="65" s="1"/>
  <c r="C54" i="65" s="1"/>
  <c r="H68" i="65" s="1"/>
  <c r="C85" i="65" s="1"/>
  <c r="H100" i="65" s="1"/>
  <c r="C122" i="65" s="1"/>
  <c r="D122" i="65"/>
  <c r="I137" i="65" s="1"/>
  <c r="D144" i="65" s="1"/>
  <c r="I184" i="65" s="1"/>
  <c r="C163" i="65"/>
  <c r="C165" i="65" s="1"/>
  <c r="C187" i="65" s="1"/>
  <c r="C186" i="65" s="1"/>
  <c r="D191" i="65" l="1"/>
  <c r="I209" i="65" s="1"/>
  <c r="D225" i="65" s="1"/>
  <c r="I240" i="65" s="1"/>
  <c r="D248" i="65" s="1"/>
  <c r="G68" i="65"/>
  <c r="I161" i="65"/>
  <c r="D169" i="65" s="1"/>
  <c r="H137" i="65"/>
  <c r="C144" i="65" s="1"/>
  <c r="H184" i="65" s="1"/>
  <c r="C191" i="65" s="1"/>
  <c r="H209" i="65" s="1"/>
  <c r="C225" i="65" s="1"/>
  <c r="H240" i="65" s="1"/>
  <c r="C248" i="65" s="1"/>
  <c r="H161" i="65"/>
  <c r="C169" i="65" s="1"/>
  <c r="B110" i="59" l="1"/>
  <c r="B48" i="43"/>
  <c r="B111" i="59"/>
  <c r="B112" i="44"/>
  <c r="B111" i="63"/>
  <c r="C48" i="52"/>
  <c r="B110" i="15"/>
  <c r="B110" i="48"/>
  <c r="B111" i="43"/>
  <c r="B112" i="15"/>
  <c r="D48" i="52"/>
  <c r="B111" i="52"/>
  <c r="B112" i="48"/>
  <c r="B48" i="45"/>
  <c r="C48" i="15"/>
  <c r="B48" i="52"/>
  <c r="D48" i="42"/>
  <c r="B111" i="45"/>
  <c r="B112" i="38"/>
  <c r="B112" i="61"/>
  <c r="B48" i="47"/>
  <c r="B110" i="42"/>
  <c r="B111" i="51"/>
  <c r="C48" i="45"/>
  <c r="D48" i="15"/>
  <c r="B111" i="46"/>
  <c r="B112" i="39"/>
  <c r="C48" i="51"/>
  <c r="B48" i="44"/>
  <c r="D48" i="44"/>
  <c r="B112" i="45"/>
  <c r="B110" i="13"/>
  <c r="B48" i="63"/>
  <c r="D48" i="43"/>
  <c r="B48" i="46"/>
  <c r="B111" i="47"/>
  <c r="B112" i="42"/>
  <c r="B110" i="52"/>
  <c r="B110" i="46"/>
  <c r="B111" i="39"/>
  <c r="B112" i="52"/>
  <c r="B110" i="38"/>
  <c r="D48" i="48"/>
  <c r="B110" i="44"/>
  <c r="B111" i="13"/>
  <c r="B110" i="39"/>
  <c r="C48" i="48"/>
  <c r="B48" i="51"/>
  <c r="C48" i="44"/>
  <c r="B111" i="44"/>
  <c r="B110" i="43"/>
  <c r="B111" i="15"/>
  <c r="B48" i="15"/>
  <c r="B48" i="48"/>
  <c r="C48" i="39"/>
  <c r="D48" i="61"/>
  <c r="D48" i="39"/>
  <c r="B48" i="61"/>
  <c r="C48" i="61"/>
  <c r="D48" i="51"/>
  <c r="B112" i="46"/>
  <c r="B110" i="45"/>
  <c r="B111" i="38"/>
  <c r="B112" i="59"/>
  <c r="D48" i="47"/>
  <c r="C48" i="43"/>
  <c r="C48" i="63"/>
  <c r="B48" i="38"/>
  <c r="B48" i="13"/>
  <c r="C48" i="47"/>
  <c r="B112" i="43"/>
  <c r="B110" i="47"/>
  <c r="B112" i="51"/>
  <c r="C48" i="38"/>
  <c r="D48" i="63"/>
  <c r="D48" i="45"/>
  <c r="B111" i="61"/>
  <c r="C48" i="46"/>
  <c r="D48" i="13"/>
  <c r="B111" i="48"/>
  <c r="B110" i="51"/>
  <c r="B111" i="42"/>
  <c r="D48" i="38"/>
  <c r="B112" i="47"/>
  <c r="C48" i="13"/>
  <c r="D48" i="46"/>
  <c r="B110" i="61"/>
  <c r="B112" i="63"/>
  <c r="B48" i="59"/>
  <c r="B48" i="42"/>
  <c r="C48" i="59"/>
  <c r="C48" i="42"/>
  <c r="D48" i="59"/>
  <c r="B112" i="13"/>
  <c r="B110" i="63"/>
  <c r="B48" i="39"/>
  <c r="B112" i="9" l="1"/>
  <c r="B110" i="16"/>
  <c r="B111" i="21"/>
  <c r="B112" i="22"/>
  <c r="B111" i="22"/>
  <c r="B110" i="23"/>
  <c r="B112" i="24"/>
  <c r="B112" i="25"/>
  <c r="B112" i="64"/>
  <c r="B111" i="64"/>
  <c r="B110" i="64"/>
  <c r="B112" i="62"/>
  <c r="F48" i="34"/>
  <c r="E48" i="34"/>
  <c r="F48" i="8"/>
  <c r="E48" i="8"/>
  <c r="D48" i="8"/>
  <c r="C48" i="8"/>
  <c r="F48" i="16"/>
  <c r="E48" i="16"/>
  <c r="D48" i="16"/>
  <c r="C48" i="16"/>
  <c r="B48" i="16"/>
  <c r="F48" i="20"/>
  <c r="E48" i="20"/>
  <c r="D48" i="20"/>
  <c r="C48" i="20"/>
  <c r="B48" i="20"/>
  <c r="F48" i="22"/>
  <c r="E48" i="22"/>
  <c r="D48" i="22"/>
  <c r="C48" i="22"/>
  <c r="B48" i="22"/>
  <c r="D48" i="24"/>
  <c r="C48" i="24"/>
  <c r="B48" i="24"/>
  <c r="B48" i="26"/>
  <c r="F233" i="64"/>
  <c r="E233" i="64"/>
  <c r="D233" i="64"/>
  <c r="C233" i="64"/>
  <c r="B233" i="64"/>
  <c r="K217" i="64"/>
  <c r="M217" i="64"/>
  <c r="L217" i="64"/>
  <c r="F202" i="64"/>
  <c r="E202" i="64"/>
  <c r="D202" i="64"/>
  <c r="C202" i="64"/>
  <c r="B202" i="64"/>
  <c r="F188" i="64"/>
  <c r="E188" i="64"/>
  <c r="D188" i="64"/>
  <c r="C188" i="64"/>
  <c r="F177" i="64"/>
  <c r="E177" i="64"/>
  <c r="D177" i="64"/>
  <c r="C177" i="64"/>
  <c r="B177" i="64"/>
  <c r="B166" i="64"/>
  <c r="B188" i="64" s="1"/>
  <c r="F154" i="64"/>
  <c r="E154" i="64"/>
  <c r="D154" i="64"/>
  <c r="C154" i="64"/>
  <c r="B154" i="64"/>
  <c r="D139" i="64"/>
  <c r="D164" i="64" s="1"/>
  <c r="F130" i="64"/>
  <c r="E130" i="64"/>
  <c r="D130" i="64"/>
  <c r="C130" i="64"/>
  <c r="B130" i="64"/>
  <c r="M102" i="64"/>
  <c r="L102" i="64"/>
  <c r="K102" i="64"/>
  <c r="F102" i="64"/>
  <c r="E102" i="64"/>
  <c r="D102" i="64"/>
  <c r="F93" i="64"/>
  <c r="E93" i="64"/>
  <c r="D93" i="64"/>
  <c r="C93" i="64"/>
  <c r="B93" i="64"/>
  <c r="M71" i="64"/>
  <c r="M70" i="64" s="1"/>
  <c r="L71" i="64"/>
  <c r="L70" i="64" s="1"/>
  <c r="I69" i="64"/>
  <c r="F62" i="64"/>
  <c r="E62" i="64"/>
  <c r="D62" i="64"/>
  <c r="C62" i="64"/>
  <c r="B62" i="64"/>
  <c r="F38" i="64"/>
  <c r="E38" i="64"/>
  <c r="D38" i="64"/>
  <c r="C38" i="64"/>
  <c r="B38" i="64"/>
  <c r="F244" i="64"/>
  <c r="E244" i="64"/>
  <c r="D244" i="64"/>
  <c r="M10" i="64"/>
  <c r="M38" i="64" s="1"/>
  <c r="L10" i="64"/>
  <c r="L38" i="64" s="1"/>
  <c r="K10" i="64"/>
  <c r="K38" i="64" s="1"/>
  <c r="J10" i="64"/>
  <c r="J130" i="64" s="1"/>
  <c r="I10" i="64"/>
  <c r="I130" i="64" s="1"/>
  <c r="B112" i="26" l="1"/>
  <c r="B111" i="23"/>
  <c r="B111" i="24"/>
  <c r="B110" i="21"/>
  <c r="B111" i="8"/>
  <c r="B110" i="58"/>
  <c r="F48" i="19"/>
  <c r="B110" i="20"/>
  <c r="B110" i="22"/>
  <c r="B112" i="20"/>
  <c r="B111" i="9"/>
  <c r="B111" i="19"/>
  <c r="B110" i="8"/>
  <c r="B112" i="19"/>
  <c r="B112" i="21"/>
  <c r="B112" i="60"/>
  <c r="B110" i="34"/>
  <c r="B112" i="34"/>
  <c r="B48" i="25"/>
  <c r="B111" i="35"/>
  <c r="B111" i="16"/>
  <c r="B112" i="16"/>
  <c r="B110" i="19"/>
  <c r="B112" i="8"/>
  <c r="B111" i="58"/>
  <c r="B110" i="35"/>
  <c r="B110" i="25"/>
  <c r="B112" i="23"/>
  <c r="B111" i="20"/>
  <c r="B110" i="9"/>
  <c r="B112" i="35"/>
  <c r="B111" i="34"/>
  <c r="B110" i="62"/>
  <c r="B112" i="58"/>
  <c r="B110" i="60"/>
  <c r="B110" i="26"/>
  <c r="B111" i="26"/>
  <c r="C48" i="58"/>
  <c r="B48" i="35"/>
  <c r="D48" i="58"/>
  <c r="E48" i="26"/>
  <c r="D48" i="26"/>
  <c r="F48" i="26"/>
  <c r="C48" i="26"/>
  <c r="C48" i="34"/>
  <c r="E48" i="60"/>
  <c r="B48" i="8"/>
  <c r="D48" i="34"/>
  <c r="F48" i="60"/>
  <c r="B111" i="60"/>
  <c r="C48" i="35"/>
  <c r="E48" i="58"/>
  <c r="B48" i="62"/>
  <c r="E48" i="24"/>
  <c r="B48" i="9"/>
  <c r="D48" i="35"/>
  <c r="F48" i="58"/>
  <c r="F48" i="24"/>
  <c r="C48" i="62"/>
  <c r="E48" i="35"/>
  <c r="D48" i="9"/>
  <c r="F48" i="35"/>
  <c r="B48" i="19"/>
  <c r="C48" i="9"/>
  <c r="B48" i="58"/>
  <c r="D48" i="62"/>
  <c r="E48" i="62"/>
  <c r="E48" i="9"/>
  <c r="F48" i="9"/>
  <c r="E48" i="19"/>
  <c r="D48" i="19"/>
  <c r="C48" i="19"/>
  <c r="F48" i="62"/>
  <c r="C48" i="21"/>
  <c r="B48" i="21"/>
  <c r="E48" i="25"/>
  <c r="B48" i="60"/>
  <c r="C48" i="60"/>
  <c r="D48" i="60"/>
  <c r="C48" i="25"/>
  <c r="E48" i="23"/>
  <c r="F48" i="25"/>
  <c r="B111" i="62"/>
  <c r="D48" i="25"/>
  <c r="F48" i="23"/>
  <c r="C48" i="64"/>
  <c r="B48" i="23"/>
  <c r="D48" i="21"/>
  <c r="C48" i="23"/>
  <c r="E48" i="21"/>
  <c r="D48" i="23"/>
  <c r="F48" i="21"/>
  <c r="B48" i="34"/>
  <c r="D48" i="64"/>
  <c r="E48" i="64"/>
  <c r="F48" i="64"/>
  <c r="F139" i="64"/>
  <c r="F164" i="64" s="1"/>
  <c r="E242" i="64"/>
  <c r="F242" i="64"/>
  <c r="K113" i="64"/>
  <c r="E139" i="64"/>
  <c r="E164" i="64" s="1"/>
  <c r="L76" i="64"/>
  <c r="M105" i="64"/>
  <c r="M76" i="64"/>
  <c r="E113" i="64"/>
  <c r="F113" i="64"/>
  <c r="K71" i="64"/>
  <c r="K70" i="64" s="1"/>
  <c r="L113" i="64"/>
  <c r="M211" i="64"/>
  <c r="K211" i="64"/>
  <c r="B111" i="25"/>
  <c r="L211" i="64"/>
  <c r="K16" i="64"/>
  <c r="K19" i="64" s="1"/>
  <c r="D113" i="64"/>
  <c r="L16" i="64"/>
  <c r="L19" i="64" s="1"/>
  <c r="M16" i="64"/>
  <c r="M19" i="64" s="1"/>
  <c r="M113" i="64"/>
  <c r="D79" i="64"/>
  <c r="B110" i="24"/>
  <c r="E79" i="64"/>
  <c r="F79" i="64"/>
  <c r="K105" i="64"/>
  <c r="K76" i="64"/>
  <c r="K79" i="64"/>
  <c r="L105" i="64"/>
  <c r="D242" i="64"/>
  <c r="L79" i="64"/>
  <c r="M79" i="64"/>
  <c r="B48" i="64"/>
  <c r="K130" i="64"/>
  <c r="L130" i="64"/>
  <c r="I154" i="64"/>
  <c r="M130" i="64"/>
  <c r="J154" i="64"/>
  <c r="K154" i="64"/>
  <c r="L154" i="64"/>
  <c r="M154" i="64"/>
  <c r="I177" i="64"/>
  <c r="J177" i="64"/>
  <c r="K177" i="64"/>
  <c r="L177" i="64"/>
  <c r="I202" i="64"/>
  <c r="M177" i="64"/>
  <c r="J202" i="64"/>
  <c r="K202" i="64"/>
  <c r="L202" i="64"/>
  <c r="M202" i="64"/>
  <c r="I62" i="64"/>
  <c r="J62" i="64"/>
  <c r="I233" i="64"/>
  <c r="K62" i="64"/>
  <c r="J233" i="64"/>
  <c r="L62" i="64"/>
  <c r="K233" i="64"/>
  <c r="M62" i="64"/>
  <c r="L233" i="64"/>
  <c r="I93" i="64"/>
  <c r="M233" i="64"/>
  <c r="J93" i="64"/>
  <c r="K93" i="64"/>
  <c r="L93" i="64"/>
  <c r="M93" i="64"/>
  <c r="I38" i="64"/>
  <c r="J38" i="64"/>
  <c r="D23" i="64" l="1"/>
  <c r="D27" i="64" s="1"/>
  <c r="K44" i="64" s="1"/>
  <c r="D54" i="64" s="1"/>
  <c r="K68" i="64" s="1"/>
  <c r="D85" i="64" s="1"/>
  <c r="K100" i="64" s="1"/>
  <c r="D122" i="64" s="1"/>
  <c r="D163" i="64"/>
  <c r="D165" i="64" s="1"/>
  <c r="D187" i="64" s="1"/>
  <c r="D186" i="64" s="1"/>
  <c r="E163" i="64"/>
  <c r="E165" i="64" s="1"/>
  <c r="E187" i="64" s="1"/>
  <c r="E186" i="64" s="1"/>
  <c r="E23" i="64"/>
  <c r="E27" i="64" s="1"/>
  <c r="L44" i="64" s="1"/>
  <c r="E54" i="64" s="1"/>
  <c r="L68" i="64" s="1"/>
  <c r="E85" i="64" s="1"/>
  <c r="L100" i="64" s="1"/>
  <c r="E122" i="64" s="1"/>
  <c r="L137" i="64" s="1"/>
  <c r="E144" i="64" s="1"/>
  <c r="L184" i="64" s="1"/>
  <c r="F163" i="64"/>
  <c r="F165" i="64" s="1"/>
  <c r="F187" i="64" s="1"/>
  <c r="F186" i="64" s="1"/>
  <c r="F23" i="64"/>
  <c r="F27" i="64" s="1"/>
  <c r="M44" i="64" s="1"/>
  <c r="F54" i="64" s="1"/>
  <c r="M68" i="64" s="1"/>
  <c r="F85" i="64" s="1"/>
  <c r="M100" i="64" s="1"/>
  <c r="F122" i="64" s="1"/>
  <c r="M161" i="64" s="1"/>
  <c r="E191" i="64" l="1"/>
  <c r="L209" i="64" s="1"/>
  <c r="E225" i="64" s="1"/>
  <c r="L240" i="64" s="1"/>
  <c r="E248" i="64" s="1"/>
  <c r="F169" i="64"/>
  <c r="M137" i="64"/>
  <c r="F144" i="64" s="1"/>
  <c r="M184" i="64" s="1"/>
  <c r="F191" i="64" s="1"/>
  <c r="M209" i="64" s="1"/>
  <c r="F225" i="64" s="1"/>
  <c r="M240" i="64" s="1"/>
  <c r="F248" i="64" s="1"/>
  <c r="L161" i="64"/>
  <c r="E169" i="64" s="1"/>
  <c r="K137" i="64"/>
  <c r="D144" i="64" s="1"/>
  <c r="K184" i="64" s="1"/>
  <c r="D191" i="64" s="1"/>
  <c r="K209" i="64" s="1"/>
  <c r="D225" i="64" s="1"/>
  <c r="K240" i="64" s="1"/>
  <c r="D248" i="64" s="1"/>
  <c r="K161" i="64"/>
  <c r="D169" i="64" s="1"/>
  <c r="B48" i="27" l="1"/>
  <c r="C139" i="63" l="1"/>
  <c r="C164" i="63" s="1"/>
  <c r="D102" i="63"/>
  <c r="C102" i="63"/>
  <c r="D79" i="63"/>
  <c r="I233" i="63"/>
  <c r="D233" i="63"/>
  <c r="C233" i="63"/>
  <c r="B233" i="63"/>
  <c r="I202" i="63"/>
  <c r="D202" i="63"/>
  <c r="C202" i="63"/>
  <c r="B202" i="63"/>
  <c r="D188" i="63"/>
  <c r="C188" i="63"/>
  <c r="I177" i="63"/>
  <c r="D177" i="63"/>
  <c r="C177" i="63"/>
  <c r="B177" i="63"/>
  <c r="B166" i="63"/>
  <c r="B188" i="63" s="1"/>
  <c r="I154" i="63"/>
  <c r="D154" i="63"/>
  <c r="C154" i="63"/>
  <c r="B154" i="63"/>
  <c r="I130" i="63"/>
  <c r="D130" i="63"/>
  <c r="C130" i="63"/>
  <c r="B130" i="63"/>
  <c r="I93" i="63"/>
  <c r="D93" i="63"/>
  <c r="C93" i="63"/>
  <c r="B93" i="63"/>
  <c r="I62" i="63"/>
  <c r="D62" i="63"/>
  <c r="C62" i="63"/>
  <c r="B62" i="63"/>
  <c r="I38" i="63"/>
  <c r="D38" i="63"/>
  <c r="C38" i="63"/>
  <c r="B38" i="63"/>
  <c r="H10" i="63"/>
  <c r="H93" i="63" s="1"/>
  <c r="G10" i="63"/>
  <c r="G93" i="63" s="1"/>
  <c r="E242" i="62"/>
  <c r="K102" i="62"/>
  <c r="F102" i="62"/>
  <c r="E102" i="62"/>
  <c r="D102" i="62"/>
  <c r="M76" i="62"/>
  <c r="F244" i="62"/>
  <c r="E244" i="62"/>
  <c r="L233" i="62"/>
  <c r="F233" i="62"/>
  <c r="E233" i="62"/>
  <c r="D233" i="62"/>
  <c r="C233" i="62"/>
  <c r="B233" i="62"/>
  <c r="M202" i="62"/>
  <c r="L202" i="62"/>
  <c r="J202" i="62"/>
  <c r="F202" i="62"/>
  <c r="E202" i="62"/>
  <c r="D202" i="62"/>
  <c r="C202" i="62"/>
  <c r="B202" i="62"/>
  <c r="F188" i="62"/>
  <c r="E188" i="62"/>
  <c r="D188" i="62"/>
  <c r="C188" i="62"/>
  <c r="F177" i="62"/>
  <c r="E177" i="62"/>
  <c r="D177" i="62"/>
  <c r="C177" i="62"/>
  <c r="B177" i="62"/>
  <c r="B166" i="62"/>
  <c r="B188" i="62" s="1"/>
  <c r="M154" i="62"/>
  <c r="L154" i="62"/>
  <c r="F154" i="62"/>
  <c r="E154" i="62"/>
  <c r="D154" i="62"/>
  <c r="C154" i="62"/>
  <c r="B154" i="62"/>
  <c r="F130" i="62"/>
  <c r="E130" i="62"/>
  <c r="D130" i="62"/>
  <c r="C130" i="62"/>
  <c r="B130" i="62"/>
  <c r="K93" i="62"/>
  <c r="F93" i="62"/>
  <c r="E93" i="62"/>
  <c r="D93" i="62"/>
  <c r="C93" i="62"/>
  <c r="B93" i="62"/>
  <c r="I69" i="62"/>
  <c r="F62" i="62"/>
  <c r="E62" i="62"/>
  <c r="D62" i="62"/>
  <c r="C62" i="62"/>
  <c r="B62" i="62"/>
  <c r="F38" i="62"/>
  <c r="E38" i="62"/>
  <c r="D38" i="62"/>
  <c r="C38" i="62"/>
  <c r="B38" i="62"/>
  <c r="M10" i="62"/>
  <c r="M93" i="62" s="1"/>
  <c r="L10" i="62"/>
  <c r="L93" i="62" s="1"/>
  <c r="K10" i="62"/>
  <c r="K130" i="62" s="1"/>
  <c r="J10" i="62"/>
  <c r="J233" i="62" s="1"/>
  <c r="I10" i="62"/>
  <c r="I233" i="62" s="1"/>
  <c r="H38" i="63" l="1"/>
  <c r="I79" i="63"/>
  <c r="D242" i="63"/>
  <c r="L102" i="62"/>
  <c r="G177" i="63"/>
  <c r="D139" i="62"/>
  <c r="D164" i="62" s="1"/>
  <c r="G202" i="63"/>
  <c r="K154" i="62"/>
  <c r="G38" i="63"/>
  <c r="H202" i="63"/>
  <c r="M102" i="62"/>
  <c r="C242" i="63"/>
  <c r="L76" i="62"/>
  <c r="D139" i="63"/>
  <c r="D164" i="63" s="1"/>
  <c r="K211" i="62"/>
  <c r="F139" i="62"/>
  <c r="F164" i="62" s="1"/>
  <c r="M16" i="62"/>
  <c r="F163" i="62" s="1"/>
  <c r="K76" i="62"/>
  <c r="D79" i="62"/>
  <c r="E79" i="62"/>
  <c r="F79" i="62"/>
  <c r="H211" i="63"/>
  <c r="L217" i="62"/>
  <c r="M217" i="62"/>
  <c r="H217" i="63"/>
  <c r="I71" i="63"/>
  <c r="I70" i="63" s="1"/>
  <c r="I217" i="63"/>
  <c r="D242" i="62"/>
  <c r="I76" i="63"/>
  <c r="I105" i="63"/>
  <c r="K113" i="62"/>
  <c r="L71" i="62"/>
  <c r="L70" i="62" s="1"/>
  <c r="H113" i="63"/>
  <c r="K79" i="62"/>
  <c r="I16" i="63"/>
  <c r="D23" i="63" s="1"/>
  <c r="D27" i="63" s="1"/>
  <c r="I44" i="63" s="1"/>
  <c r="D54" i="63" s="1"/>
  <c r="I68" i="63" s="1"/>
  <c r="I211" i="63"/>
  <c r="K71" i="62"/>
  <c r="K70" i="62" s="1"/>
  <c r="M79" i="62"/>
  <c r="D113" i="63"/>
  <c r="E139" i="62"/>
  <c r="E164" i="62" s="1"/>
  <c r="H79" i="63"/>
  <c r="M71" i="62"/>
  <c r="M70" i="62" s="1"/>
  <c r="I113" i="63"/>
  <c r="F113" i="62"/>
  <c r="E113" i="62"/>
  <c r="H71" i="63"/>
  <c r="H70" i="63" s="1"/>
  <c r="C113" i="63"/>
  <c r="H105" i="63"/>
  <c r="L79" i="62"/>
  <c r="H76" i="63"/>
  <c r="L113" i="62"/>
  <c r="C79" i="63"/>
  <c r="K105" i="62"/>
  <c r="M113" i="62"/>
  <c r="K217" i="62"/>
  <c r="M105" i="62"/>
  <c r="L105" i="62"/>
  <c r="K16" i="62"/>
  <c r="D23" i="62" s="1"/>
  <c r="D27" i="62" s="1"/>
  <c r="K44" i="62" s="1"/>
  <c r="D54" i="62" s="1"/>
  <c r="K68" i="62" s="1"/>
  <c r="H16" i="63"/>
  <c r="H19" i="63" s="1"/>
  <c r="L211" i="62"/>
  <c r="L16" i="62"/>
  <c r="L19" i="62" s="1"/>
  <c r="F242" i="62"/>
  <c r="M211" i="62"/>
  <c r="H102" i="63"/>
  <c r="I102" i="63"/>
  <c r="D113" i="62"/>
  <c r="H177" i="63"/>
  <c r="H154" i="63"/>
  <c r="G62" i="63"/>
  <c r="G130" i="63"/>
  <c r="G154" i="63"/>
  <c r="H62" i="63"/>
  <c r="H130" i="63"/>
  <c r="G233" i="63"/>
  <c r="H233" i="63"/>
  <c r="D244" i="62"/>
  <c r="I202" i="62"/>
  <c r="K233" i="62"/>
  <c r="I154" i="62"/>
  <c r="J154" i="62"/>
  <c r="K202" i="62"/>
  <c r="M233" i="62"/>
  <c r="J38" i="62"/>
  <c r="K38" i="62"/>
  <c r="I62" i="62"/>
  <c r="I177" i="62"/>
  <c r="I38" i="62"/>
  <c r="L38" i="62"/>
  <c r="J62" i="62"/>
  <c r="I130" i="62"/>
  <c r="J177" i="62"/>
  <c r="M38" i="62"/>
  <c r="K62" i="62"/>
  <c r="J130" i="62"/>
  <c r="K177" i="62"/>
  <c r="L62" i="62"/>
  <c r="L177" i="62"/>
  <c r="M62" i="62"/>
  <c r="L130" i="62"/>
  <c r="M177" i="62"/>
  <c r="I93" i="62"/>
  <c r="M130" i="62"/>
  <c r="J93" i="62"/>
  <c r="F165" i="62" l="1"/>
  <c r="F187" i="62" s="1"/>
  <c r="F186" i="62" s="1"/>
  <c r="M19" i="62"/>
  <c r="F23" i="62"/>
  <c r="F27" i="62" s="1"/>
  <c r="M44" i="62" s="1"/>
  <c r="F54" i="62" s="1"/>
  <c r="M68" i="62" s="1"/>
  <c r="F85" i="62" s="1"/>
  <c r="M100" i="62" s="1"/>
  <c r="F122" i="62" s="1"/>
  <c r="M137" i="62" s="1"/>
  <c r="F144" i="62" s="1"/>
  <c r="M184" i="62" s="1"/>
  <c r="D163" i="63"/>
  <c r="D165" i="63" s="1"/>
  <c r="D187" i="63" s="1"/>
  <c r="D186" i="63" s="1"/>
  <c r="I19" i="63"/>
  <c r="K19" i="62"/>
  <c r="D163" i="62"/>
  <c r="D165" i="62" s="1"/>
  <c r="D187" i="62" s="1"/>
  <c r="D186" i="62" s="1"/>
  <c r="D85" i="63"/>
  <c r="I100" i="63" s="1"/>
  <c r="D122" i="63" s="1"/>
  <c r="D85" i="62"/>
  <c r="K100" i="62" s="1"/>
  <c r="D122" i="62" s="1"/>
  <c r="K137" i="62" s="1"/>
  <c r="D144" i="62" s="1"/>
  <c r="K184" i="62" s="1"/>
  <c r="E23" i="62"/>
  <c r="E27" i="62" s="1"/>
  <c r="L44" i="62" s="1"/>
  <c r="E54" i="62" s="1"/>
  <c r="L68" i="62" s="1"/>
  <c r="E85" i="62" s="1"/>
  <c r="L100" i="62" s="1"/>
  <c r="E122" i="62" s="1"/>
  <c r="L137" i="62" s="1"/>
  <c r="E144" i="62" s="1"/>
  <c r="L184" i="62" s="1"/>
  <c r="C163" i="63"/>
  <c r="C165" i="63" s="1"/>
  <c r="C187" i="63" s="1"/>
  <c r="C186" i="63" s="1"/>
  <c r="C23" i="63"/>
  <c r="C27" i="63" s="1"/>
  <c r="H44" i="63" s="1"/>
  <c r="C54" i="63" s="1"/>
  <c r="H68" i="63" s="1"/>
  <c r="C85" i="63" s="1"/>
  <c r="H100" i="63" s="1"/>
  <c r="C122" i="63" s="1"/>
  <c r="E163" i="62"/>
  <c r="E165" i="62" s="1"/>
  <c r="E187" i="62" s="1"/>
  <c r="E186" i="62" s="1"/>
  <c r="F191" i="62" l="1"/>
  <c r="M209" i="62" s="1"/>
  <c r="F225" i="62" s="1"/>
  <c r="M240" i="62" s="1"/>
  <c r="F248" i="62" s="1"/>
  <c r="D191" i="62"/>
  <c r="K209" i="62" s="1"/>
  <c r="D225" i="62" s="1"/>
  <c r="K240" i="62" s="1"/>
  <c r="D248" i="62" s="1"/>
  <c r="K161" i="62"/>
  <c r="D169" i="62" s="1"/>
  <c r="E191" i="62"/>
  <c r="L209" i="62" s="1"/>
  <c r="E225" i="62" s="1"/>
  <c r="L240" i="62" s="1"/>
  <c r="E248" i="62" s="1"/>
  <c r="M161" i="62"/>
  <c r="F169" i="62" s="1"/>
  <c r="L161" i="62"/>
  <c r="E169" i="62" s="1"/>
  <c r="I161" i="63"/>
  <c r="D169" i="63" s="1"/>
  <c r="I137" i="63"/>
  <c r="D144" i="63" s="1"/>
  <c r="I184" i="63" s="1"/>
  <c r="D191" i="63" s="1"/>
  <c r="I209" i="63" s="1"/>
  <c r="D225" i="63" s="1"/>
  <c r="I240" i="63" s="1"/>
  <c r="D248" i="63" s="1"/>
  <c r="G68" i="63"/>
  <c r="H137" i="63"/>
  <c r="C144" i="63" s="1"/>
  <c r="H184" i="63" s="1"/>
  <c r="C191" i="63" s="1"/>
  <c r="H209" i="63" s="1"/>
  <c r="C225" i="63" s="1"/>
  <c r="H240" i="63" s="1"/>
  <c r="C248" i="63" s="1"/>
  <c r="H161" i="63"/>
  <c r="C169" i="63" s="1"/>
  <c r="D139" i="61" l="1"/>
  <c r="D164" i="61" s="1"/>
  <c r="C139" i="61"/>
  <c r="C164" i="61" s="1"/>
  <c r="D102" i="61"/>
  <c r="C102" i="61"/>
  <c r="I79" i="61"/>
  <c r="H79" i="61"/>
  <c r="D79" i="61"/>
  <c r="C79" i="61"/>
  <c r="H76" i="61"/>
  <c r="L217" i="60"/>
  <c r="K217" i="60"/>
  <c r="M211" i="60"/>
  <c r="L211" i="60"/>
  <c r="K211" i="60"/>
  <c r="M102" i="60"/>
  <c r="L102" i="60"/>
  <c r="K102" i="60"/>
  <c r="E102" i="60"/>
  <c r="D102" i="60"/>
  <c r="F244" i="60"/>
  <c r="E244" i="60"/>
  <c r="D244" i="60"/>
  <c r="D242" i="61"/>
  <c r="C242" i="61"/>
  <c r="I233" i="61"/>
  <c r="H233" i="61"/>
  <c r="D233" i="61"/>
  <c r="C233" i="61"/>
  <c r="B233" i="61"/>
  <c r="I202" i="61"/>
  <c r="D202" i="61"/>
  <c r="C202" i="61"/>
  <c r="B202" i="61"/>
  <c r="D188" i="61"/>
  <c r="C188" i="61"/>
  <c r="I177" i="61"/>
  <c r="D177" i="61"/>
  <c r="C177" i="61"/>
  <c r="B177" i="61"/>
  <c r="B166" i="61"/>
  <c r="B188" i="61" s="1"/>
  <c r="I154" i="61"/>
  <c r="D154" i="61"/>
  <c r="C154" i="61"/>
  <c r="B154" i="61"/>
  <c r="I130" i="61"/>
  <c r="D130" i="61"/>
  <c r="C130" i="61"/>
  <c r="B130" i="61"/>
  <c r="I105" i="61"/>
  <c r="I93" i="61"/>
  <c r="H93" i="61"/>
  <c r="G93" i="61"/>
  <c r="D93" i="61"/>
  <c r="C93" i="61"/>
  <c r="B93" i="61"/>
  <c r="I62" i="61"/>
  <c r="H62" i="61"/>
  <c r="G62" i="61"/>
  <c r="D62" i="61"/>
  <c r="C62" i="61"/>
  <c r="B62" i="61"/>
  <c r="I38" i="61"/>
  <c r="D38" i="61"/>
  <c r="C38" i="61"/>
  <c r="B38" i="61"/>
  <c r="H10" i="61"/>
  <c r="H202" i="61" s="1"/>
  <c r="G10" i="61"/>
  <c r="G154" i="61" s="1"/>
  <c r="F233" i="60"/>
  <c r="E233" i="60"/>
  <c r="D233" i="60"/>
  <c r="C233" i="60"/>
  <c r="B233" i="60"/>
  <c r="F202" i="60"/>
  <c r="E202" i="60"/>
  <c r="D202" i="60"/>
  <c r="C202" i="60"/>
  <c r="B202" i="60"/>
  <c r="F188" i="60"/>
  <c r="E188" i="60"/>
  <c r="D188" i="60"/>
  <c r="C188" i="60"/>
  <c r="F177" i="60"/>
  <c r="E177" i="60"/>
  <c r="D177" i="60"/>
  <c r="C177" i="60"/>
  <c r="B177" i="60"/>
  <c r="B166" i="60"/>
  <c r="B188" i="60" s="1"/>
  <c r="M154" i="60"/>
  <c r="F154" i="60"/>
  <c r="E154" i="60"/>
  <c r="D154" i="60"/>
  <c r="C154" i="60"/>
  <c r="B154" i="60"/>
  <c r="D139" i="60"/>
  <c r="D164" i="60" s="1"/>
  <c r="F130" i="60"/>
  <c r="E130" i="60"/>
  <c r="D130" i="60"/>
  <c r="C130" i="60"/>
  <c r="B130" i="60"/>
  <c r="F102" i="60"/>
  <c r="F93" i="60"/>
  <c r="E93" i="60"/>
  <c r="D93" i="60"/>
  <c r="C93" i="60"/>
  <c r="B93" i="60"/>
  <c r="I69" i="60"/>
  <c r="F62" i="60"/>
  <c r="E62" i="60"/>
  <c r="D62" i="60"/>
  <c r="C62" i="60"/>
  <c r="B62" i="60"/>
  <c r="F38" i="60"/>
  <c r="E38" i="60"/>
  <c r="D38" i="60"/>
  <c r="C38" i="60"/>
  <c r="B38" i="60"/>
  <c r="M10" i="60"/>
  <c r="M38" i="60" s="1"/>
  <c r="L10" i="60"/>
  <c r="L62" i="60" s="1"/>
  <c r="K10" i="60"/>
  <c r="K38" i="60" s="1"/>
  <c r="J10" i="60"/>
  <c r="J130" i="60" s="1"/>
  <c r="I10" i="60"/>
  <c r="I130" i="60" s="1"/>
  <c r="K130" i="60" l="1"/>
  <c r="G177" i="61"/>
  <c r="H177" i="61"/>
  <c r="L130" i="60"/>
  <c r="J154" i="60"/>
  <c r="K154" i="60"/>
  <c r="M130" i="60"/>
  <c r="L154" i="60"/>
  <c r="I76" i="61"/>
  <c r="I102" i="61"/>
  <c r="L105" i="60"/>
  <c r="H105" i="61"/>
  <c r="M217" i="60"/>
  <c r="H217" i="61"/>
  <c r="I217" i="61"/>
  <c r="D113" i="61"/>
  <c r="E113" i="60"/>
  <c r="E242" i="60"/>
  <c r="F242" i="60"/>
  <c r="H113" i="61"/>
  <c r="I113" i="61"/>
  <c r="C113" i="61"/>
  <c r="M105" i="60"/>
  <c r="H16" i="61"/>
  <c r="C23" i="61" s="1"/>
  <c r="C27" i="61" s="1"/>
  <c r="H44" i="61" s="1"/>
  <c r="C54" i="61" s="1"/>
  <c r="H68" i="61" s="1"/>
  <c r="H211" i="61"/>
  <c r="I16" i="61"/>
  <c r="D23" i="61" s="1"/>
  <c r="D27" i="61" s="1"/>
  <c r="I44" i="61" s="1"/>
  <c r="D54" i="61" s="1"/>
  <c r="I68" i="61" s="1"/>
  <c r="I211" i="61"/>
  <c r="H71" i="61"/>
  <c r="H70" i="61" s="1"/>
  <c r="I71" i="61"/>
  <c r="I70" i="61" s="1"/>
  <c r="F79" i="60"/>
  <c r="F113" i="60"/>
  <c r="H102" i="61"/>
  <c r="K76" i="60"/>
  <c r="E139" i="60"/>
  <c r="E164" i="60" s="1"/>
  <c r="K79" i="60"/>
  <c r="K71" i="60"/>
  <c r="K70" i="60" s="1"/>
  <c r="M79" i="60"/>
  <c r="L113" i="60"/>
  <c r="L71" i="60"/>
  <c r="L70" i="60" s="1"/>
  <c r="K105" i="60"/>
  <c r="M113" i="60"/>
  <c r="M71" i="60"/>
  <c r="M70" i="60" s="1"/>
  <c r="L79" i="60"/>
  <c r="D79" i="60"/>
  <c r="E79" i="60"/>
  <c r="D113" i="60"/>
  <c r="K113" i="60"/>
  <c r="L76" i="60"/>
  <c r="D242" i="60"/>
  <c r="K16" i="60"/>
  <c r="D23" i="60" s="1"/>
  <c r="D27" i="60" s="1"/>
  <c r="K44" i="60" s="1"/>
  <c r="D54" i="60" s="1"/>
  <c r="K68" i="60" s="1"/>
  <c r="M76" i="60"/>
  <c r="L16" i="60"/>
  <c r="E23" i="60" s="1"/>
  <c r="E27" i="60" s="1"/>
  <c r="L44" i="60" s="1"/>
  <c r="E54" i="60" s="1"/>
  <c r="L68" i="60" s="1"/>
  <c r="M16" i="60"/>
  <c r="F23" i="60" s="1"/>
  <c r="F27" i="60" s="1"/>
  <c r="M44" i="60" s="1"/>
  <c r="F54" i="60" s="1"/>
  <c r="M68" i="60" s="1"/>
  <c r="F139" i="60"/>
  <c r="F164" i="60" s="1"/>
  <c r="G233" i="61"/>
  <c r="G38" i="61"/>
  <c r="H38" i="61"/>
  <c r="H154" i="61"/>
  <c r="G130" i="61"/>
  <c r="G202" i="61"/>
  <c r="H130" i="61"/>
  <c r="I154" i="60"/>
  <c r="I202" i="60"/>
  <c r="K202" i="60"/>
  <c r="L177" i="60"/>
  <c r="L202" i="60"/>
  <c r="M202" i="60"/>
  <c r="I177" i="60"/>
  <c r="I233" i="60"/>
  <c r="J233" i="60"/>
  <c r="M177" i="60"/>
  <c r="K233" i="60"/>
  <c r="L233" i="60"/>
  <c r="I93" i="60"/>
  <c r="M233" i="60"/>
  <c r="K177" i="60"/>
  <c r="I62" i="60"/>
  <c r="J93" i="60"/>
  <c r="K93" i="60"/>
  <c r="L93" i="60"/>
  <c r="M93" i="60"/>
  <c r="K62" i="60"/>
  <c r="J202" i="60"/>
  <c r="J62" i="60"/>
  <c r="I38" i="60"/>
  <c r="J38" i="60"/>
  <c r="M62" i="60"/>
  <c r="L38" i="60"/>
  <c r="J177" i="60"/>
  <c r="C163" i="61" l="1"/>
  <c r="C165" i="61" s="1"/>
  <c r="C187" i="61" s="1"/>
  <c r="C186" i="61" s="1"/>
  <c r="I19" i="61"/>
  <c r="H19" i="61"/>
  <c r="D163" i="61"/>
  <c r="D165" i="61" s="1"/>
  <c r="D187" i="61" s="1"/>
  <c r="D186" i="61" s="1"/>
  <c r="D85" i="61"/>
  <c r="I100" i="61" s="1"/>
  <c r="D122" i="61" s="1"/>
  <c r="I137" i="61" s="1"/>
  <c r="D144" i="61" s="1"/>
  <c r="I184" i="61" s="1"/>
  <c r="D85" i="60"/>
  <c r="K100" i="60" s="1"/>
  <c r="D122" i="60" s="1"/>
  <c r="K137" i="60" s="1"/>
  <c r="D144" i="60" s="1"/>
  <c r="K184" i="60" s="1"/>
  <c r="F85" i="60"/>
  <c r="M100" i="60" s="1"/>
  <c r="F122" i="60" s="1"/>
  <c r="M137" i="60" s="1"/>
  <c r="F144" i="60" s="1"/>
  <c r="M184" i="60" s="1"/>
  <c r="E85" i="60"/>
  <c r="L100" i="60" s="1"/>
  <c r="E122" i="60" s="1"/>
  <c r="L137" i="60" s="1"/>
  <c r="E144" i="60" s="1"/>
  <c r="L184" i="60" s="1"/>
  <c r="K19" i="60"/>
  <c r="M19" i="60"/>
  <c r="E163" i="60"/>
  <c r="E165" i="60" s="1"/>
  <c r="E187" i="60" s="1"/>
  <c r="E186" i="60" s="1"/>
  <c r="D163" i="60"/>
  <c r="D165" i="60" s="1"/>
  <c r="D187" i="60" s="1"/>
  <c r="D186" i="60" s="1"/>
  <c r="F163" i="60"/>
  <c r="F165" i="60" s="1"/>
  <c r="F187" i="60" s="1"/>
  <c r="F186" i="60" s="1"/>
  <c r="L19" i="60"/>
  <c r="C85" i="61"/>
  <c r="H100" i="61" s="1"/>
  <c r="C122" i="61" s="1"/>
  <c r="G68" i="61"/>
  <c r="I161" i="61" l="1"/>
  <c r="D169" i="61" s="1"/>
  <c r="D191" i="61"/>
  <c r="I209" i="61" s="1"/>
  <c r="D225" i="61" s="1"/>
  <c r="I240" i="61" s="1"/>
  <c r="D248" i="61" s="1"/>
  <c r="L161" i="60"/>
  <c r="E169" i="60" s="1"/>
  <c r="E191" i="60"/>
  <c r="L209" i="60" s="1"/>
  <c r="E225" i="60" s="1"/>
  <c r="L240" i="60" s="1"/>
  <c r="E248" i="60" s="1"/>
  <c r="K161" i="60"/>
  <c r="D169" i="60" s="1"/>
  <c r="F191" i="60"/>
  <c r="M209" i="60" s="1"/>
  <c r="F225" i="60" s="1"/>
  <c r="M240" i="60" s="1"/>
  <c r="F248" i="60" s="1"/>
  <c r="D191" i="60"/>
  <c r="K209" i="60" s="1"/>
  <c r="D225" i="60" s="1"/>
  <c r="K240" i="60" s="1"/>
  <c r="D248" i="60" s="1"/>
  <c r="M161" i="60"/>
  <c r="F169" i="60" s="1"/>
  <c r="H137" i="61"/>
  <c r="C144" i="61" s="1"/>
  <c r="H184" i="61" s="1"/>
  <c r="C191" i="61" s="1"/>
  <c r="H209" i="61" s="1"/>
  <c r="C225" i="61" s="1"/>
  <c r="H240" i="61" s="1"/>
  <c r="C248" i="61" s="1"/>
  <c r="H161" i="61"/>
  <c r="C169" i="61" s="1"/>
  <c r="D139" i="34" l="1"/>
  <c r="D242" i="59" l="1"/>
  <c r="C242" i="59"/>
  <c r="H113" i="59"/>
  <c r="D113" i="59"/>
  <c r="D102" i="59"/>
  <c r="C102" i="59"/>
  <c r="H79" i="59"/>
  <c r="I76" i="59"/>
  <c r="I233" i="59"/>
  <c r="D233" i="59"/>
  <c r="C233" i="59"/>
  <c r="B233" i="59"/>
  <c r="H217" i="59"/>
  <c r="I202" i="59"/>
  <c r="D202" i="59"/>
  <c r="C202" i="59"/>
  <c r="B202" i="59"/>
  <c r="D188" i="59"/>
  <c r="C188" i="59"/>
  <c r="I177" i="59"/>
  <c r="D177" i="59"/>
  <c r="C177" i="59"/>
  <c r="B177" i="59"/>
  <c r="B166" i="59"/>
  <c r="B188" i="59" s="1"/>
  <c r="I154" i="59"/>
  <c r="D154" i="59"/>
  <c r="C154" i="59"/>
  <c r="B154" i="59"/>
  <c r="I130" i="59"/>
  <c r="D130" i="59"/>
  <c r="C130" i="59"/>
  <c r="B130" i="59"/>
  <c r="I93" i="59"/>
  <c r="D93" i="59"/>
  <c r="C93" i="59"/>
  <c r="B93" i="59"/>
  <c r="I62" i="59"/>
  <c r="D62" i="59"/>
  <c r="C62" i="59"/>
  <c r="B62" i="59"/>
  <c r="I38" i="59"/>
  <c r="D38" i="59"/>
  <c r="C38" i="59"/>
  <c r="B38" i="59"/>
  <c r="H10" i="59"/>
  <c r="H233" i="59" s="1"/>
  <c r="G10" i="59"/>
  <c r="G177" i="59" s="1"/>
  <c r="H102" i="59" l="1"/>
  <c r="C113" i="59"/>
  <c r="I105" i="59"/>
  <c r="H16" i="59"/>
  <c r="C23" i="59" s="1"/>
  <c r="C27" i="59" s="1"/>
  <c r="H44" i="59" s="1"/>
  <c r="C54" i="59" s="1"/>
  <c r="H68" i="59" s="1"/>
  <c r="I71" i="59"/>
  <c r="I70" i="59" s="1"/>
  <c r="C79" i="59"/>
  <c r="C139" i="59"/>
  <c r="C164" i="59" s="1"/>
  <c r="H211" i="59"/>
  <c r="I16" i="59"/>
  <c r="D163" i="59" s="1"/>
  <c r="H71" i="59"/>
  <c r="H70" i="59" s="1"/>
  <c r="H76" i="59"/>
  <c r="D79" i="59"/>
  <c r="I102" i="59"/>
  <c r="H105" i="59"/>
  <c r="D139" i="59"/>
  <c r="D164" i="59" s="1"/>
  <c r="I217" i="59"/>
  <c r="I79" i="59"/>
  <c r="I113" i="59"/>
  <c r="I211" i="59"/>
  <c r="G38" i="59"/>
  <c r="G62" i="59"/>
  <c r="G93" i="59"/>
  <c r="G130" i="59"/>
  <c r="H154" i="59"/>
  <c r="H177" i="59"/>
  <c r="G202" i="59"/>
  <c r="G233" i="59"/>
  <c r="H38" i="59"/>
  <c r="H62" i="59"/>
  <c r="H93" i="59"/>
  <c r="H130" i="59"/>
  <c r="G154" i="59"/>
  <c r="H202" i="59"/>
  <c r="H19" i="59" l="1"/>
  <c r="C163" i="59"/>
  <c r="C165" i="59" s="1"/>
  <c r="C187" i="59" s="1"/>
  <c r="C186" i="59" s="1"/>
  <c r="I19" i="59"/>
  <c r="D23" i="59"/>
  <c r="D27" i="59" s="1"/>
  <c r="I44" i="59" s="1"/>
  <c r="D54" i="59" s="1"/>
  <c r="I68" i="59" s="1"/>
  <c r="D85" i="59" s="1"/>
  <c r="I100" i="59" s="1"/>
  <c r="D122" i="59" s="1"/>
  <c r="I161" i="59" s="1"/>
  <c r="D169" i="59" s="1"/>
  <c r="C85" i="59"/>
  <c r="H100" i="59" s="1"/>
  <c r="C122" i="59" s="1"/>
  <c r="H137" i="59" s="1"/>
  <c r="C144" i="59" s="1"/>
  <c r="H184" i="59" s="1"/>
  <c r="D165" i="59"/>
  <c r="D187" i="59" s="1"/>
  <c r="D186" i="59" s="1"/>
  <c r="C191" i="59" l="1"/>
  <c r="H209" i="59" s="1"/>
  <c r="C225" i="59" s="1"/>
  <c r="H240" i="59" s="1"/>
  <c r="C248" i="59" s="1"/>
  <c r="H161" i="59"/>
  <c r="C169" i="59" s="1"/>
  <c r="I137" i="59"/>
  <c r="D144" i="59" s="1"/>
  <c r="I184" i="59" s="1"/>
  <c r="D191" i="59" s="1"/>
  <c r="I209" i="59" s="1"/>
  <c r="D225" i="59" s="1"/>
  <c r="I240" i="59" s="1"/>
  <c r="D248" i="59" s="1"/>
  <c r="G68" i="59"/>
  <c r="E242" i="58" l="1"/>
  <c r="F242" i="58"/>
  <c r="D242" i="58"/>
  <c r="F233" i="58"/>
  <c r="E233" i="58"/>
  <c r="D233" i="58"/>
  <c r="C233" i="58"/>
  <c r="B233" i="58"/>
  <c r="K217" i="58"/>
  <c r="M217" i="58"/>
  <c r="L217" i="58"/>
  <c r="L211" i="58"/>
  <c r="M211" i="58"/>
  <c r="K211" i="58"/>
  <c r="F202" i="58"/>
  <c r="E202" i="58"/>
  <c r="D202" i="58"/>
  <c r="C202" i="58"/>
  <c r="B202" i="58"/>
  <c r="F188" i="58"/>
  <c r="E188" i="58"/>
  <c r="D188" i="58"/>
  <c r="C188" i="58"/>
  <c r="F177" i="58"/>
  <c r="E177" i="58"/>
  <c r="D177" i="58"/>
  <c r="C177" i="58"/>
  <c r="B177" i="58"/>
  <c r="B166" i="58"/>
  <c r="B188" i="58" s="1"/>
  <c r="F154" i="58"/>
  <c r="E154" i="58"/>
  <c r="D154" i="58"/>
  <c r="C154" i="58"/>
  <c r="B154" i="58"/>
  <c r="F139" i="58"/>
  <c r="F164" i="58" s="1"/>
  <c r="D139" i="58"/>
  <c r="D164" i="58" s="1"/>
  <c r="F130" i="58"/>
  <c r="E130" i="58"/>
  <c r="D130" i="58"/>
  <c r="C130" i="58"/>
  <c r="B130" i="58"/>
  <c r="M113" i="58"/>
  <c r="L113" i="58"/>
  <c r="K113" i="58"/>
  <c r="F113" i="58"/>
  <c r="E113" i="58"/>
  <c r="D113" i="58"/>
  <c r="L105" i="58"/>
  <c r="M105" i="58"/>
  <c r="K105" i="58"/>
  <c r="L102" i="58"/>
  <c r="M102" i="58"/>
  <c r="K102" i="58"/>
  <c r="F102" i="58"/>
  <c r="E102" i="58"/>
  <c r="D102" i="58"/>
  <c r="F93" i="58"/>
  <c r="E93" i="58"/>
  <c r="D93" i="58"/>
  <c r="C93" i="58"/>
  <c r="B93" i="58"/>
  <c r="F79" i="58"/>
  <c r="D79" i="58"/>
  <c r="L79" i="58"/>
  <c r="M79" i="58"/>
  <c r="K79" i="58"/>
  <c r="E79" i="58"/>
  <c r="L76" i="58"/>
  <c r="M76" i="58"/>
  <c r="K76" i="58"/>
  <c r="M71" i="58"/>
  <c r="M70" i="58" s="1"/>
  <c r="K71" i="58"/>
  <c r="K70" i="58" s="1"/>
  <c r="L71" i="58"/>
  <c r="L70" i="58" s="1"/>
  <c r="I69" i="58"/>
  <c r="F62" i="58"/>
  <c r="E62" i="58"/>
  <c r="D62" i="58"/>
  <c r="C62" i="58"/>
  <c r="B62" i="58"/>
  <c r="L16" i="58"/>
  <c r="E163" i="58" s="1"/>
  <c r="F38" i="58"/>
  <c r="E38" i="58"/>
  <c r="D38" i="58"/>
  <c r="C38" i="58"/>
  <c r="B38" i="58"/>
  <c r="F244" i="58"/>
  <c r="E244" i="58"/>
  <c r="D244" i="58"/>
  <c r="M10" i="58"/>
  <c r="L10" i="58"/>
  <c r="K10" i="58"/>
  <c r="J10" i="58"/>
  <c r="I10" i="58"/>
  <c r="K16" i="58" l="1"/>
  <c r="D163" i="58" s="1"/>
  <c r="D165" i="58" s="1"/>
  <c r="D187" i="58" s="1"/>
  <c r="D186" i="58" s="1"/>
  <c r="M16" i="58"/>
  <c r="F23" i="58" s="1"/>
  <c r="F27" i="58" s="1"/>
  <c r="M44" i="58" s="1"/>
  <c r="F54" i="58" s="1"/>
  <c r="M68" i="58" s="1"/>
  <c r="F85" i="58" s="1"/>
  <c r="M100" i="58" s="1"/>
  <c r="F122" i="58" s="1"/>
  <c r="E139" i="58"/>
  <c r="E164" i="58" s="1"/>
  <c r="E165" i="58" s="1"/>
  <c r="E187" i="58" s="1"/>
  <c r="E186" i="58" s="1"/>
  <c r="I177" i="58"/>
  <c r="I154" i="58"/>
  <c r="I62" i="58"/>
  <c r="I38" i="58"/>
  <c r="I233" i="58"/>
  <c r="I202" i="58"/>
  <c r="I130" i="58"/>
  <c r="I93" i="58"/>
  <c r="K177" i="58"/>
  <c r="K154" i="58"/>
  <c r="K62" i="58"/>
  <c r="K38" i="58"/>
  <c r="K233" i="58"/>
  <c r="K202" i="58"/>
  <c r="K130" i="58"/>
  <c r="K93" i="58"/>
  <c r="M177" i="58"/>
  <c r="M154" i="58"/>
  <c r="M62" i="58"/>
  <c r="M38" i="58"/>
  <c r="M233" i="58"/>
  <c r="M202" i="58"/>
  <c r="M130" i="58"/>
  <c r="M93" i="58"/>
  <c r="E23" i="58"/>
  <c r="E27" i="58" s="1"/>
  <c r="L44" i="58" s="1"/>
  <c r="E54" i="58" s="1"/>
  <c r="L68" i="58" s="1"/>
  <c r="E85" i="58" s="1"/>
  <c r="L100" i="58" s="1"/>
  <c r="E122" i="58" s="1"/>
  <c r="J233" i="58"/>
  <c r="J202" i="58"/>
  <c r="J130" i="58"/>
  <c r="J93" i="58"/>
  <c r="J177" i="58"/>
  <c r="J154" i="58"/>
  <c r="J62" i="58"/>
  <c r="J38" i="58"/>
  <c r="L233" i="58"/>
  <c r="L202" i="58"/>
  <c r="L130" i="58"/>
  <c r="L93" i="58"/>
  <c r="L177" i="58"/>
  <c r="L154" i="58"/>
  <c r="L62" i="58"/>
  <c r="L38" i="58"/>
  <c r="L19" i="58"/>
  <c r="D244" i="34"/>
  <c r="D23" i="58" l="1"/>
  <c r="D27" i="58" s="1"/>
  <c r="K44" i="58" s="1"/>
  <c r="D54" i="58" s="1"/>
  <c r="K68" i="58" s="1"/>
  <c r="D85" i="58" s="1"/>
  <c r="K100" i="58" s="1"/>
  <c r="D122" i="58" s="1"/>
  <c r="K161" i="58" s="1"/>
  <c r="D169" i="58" s="1"/>
  <c r="K19" i="58"/>
  <c r="F163" i="58"/>
  <c r="F165" i="58" s="1"/>
  <c r="F187" i="58" s="1"/>
  <c r="F186" i="58" s="1"/>
  <c r="M19" i="58"/>
  <c r="L161" i="58"/>
  <c r="E169" i="58" s="1"/>
  <c r="L137" i="58"/>
  <c r="E144" i="58" s="1"/>
  <c r="L184" i="58" s="1"/>
  <c r="E191" i="58" s="1"/>
  <c r="L209" i="58" s="1"/>
  <c r="E225" i="58" s="1"/>
  <c r="L240" i="58" s="1"/>
  <c r="E248" i="58" s="1"/>
  <c r="M137" i="58"/>
  <c r="F144" i="58" s="1"/>
  <c r="M184" i="58" s="1"/>
  <c r="M161" i="58"/>
  <c r="K137" i="58" l="1"/>
  <c r="D144" i="58" s="1"/>
  <c r="K184" i="58" s="1"/>
  <c r="D191" i="58" s="1"/>
  <c r="K209" i="58" s="1"/>
  <c r="D225" i="58" s="1"/>
  <c r="K240" i="58" s="1"/>
  <c r="D248" i="58" s="1"/>
  <c r="F191" i="58"/>
  <c r="M209" i="58" s="1"/>
  <c r="F225" i="58" s="1"/>
  <c r="M240" i="58" s="1"/>
  <c r="F248" i="58" s="1"/>
  <c r="F169" i="58"/>
  <c r="D113" i="52"/>
  <c r="C113" i="52"/>
  <c r="D50" i="55"/>
  <c r="B112" i="55"/>
  <c r="D49" i="54"/>
  <c r="C242" i="57"/>
  <c r="I113" i="57"/>
  <c r="D102" i="57"/>
  <c r="C102" i="57"/>
  <c r="C242" i="56"/>
  <c r="I113" i="56"/>
  <c r="D102" i="56"/>
  <c r="C102" i="56"/>
  <c r="D242" i="55"/>
  <c r="C242" i="55"/>
  <c r="D102" i="55"/>
  <c r="C102" i="55"/>
  <c r="D242" i="54"/>
  <c r="I113" i="54"/>
  <c r="D102" i="54"/>
  <c r="C102" i="54"/>
  <c r="D242" i="57"/>
  <c r="I233" i="57"/>
  <c r="D233" i="57"/>
  <c r="C233" i="57"/>
  <c r="B233" i="57"/>
  <c r="I202" i="57"/>
  <c r="D202" i="57"/>
  <c r="C202" i="57"/>
  <c r="B202" i="57"/>
  <c r="D188" i="57"/>
  <c r="C188" i="57"/>
  <c r="I177" i="57"/>
  <c r="D177" i="57"/>
  <c r="C177" i="57"/>
  <c r="B177" i="57"/>
  <c r="B166" i="57"/>
  <c r="B188" i="57" s="1"/>
  <c r="I154" i="57"/>
  <c r="D154" i="57"/>
  <c r="C154" i="57"/>
  <c r="B154" i="57"/>
  <c r="I130" i="57"/>
  <c r="D130" i="57"/>
  <c r="C130" i="57"/>
  <c r="B130" i="57"/>
  <c r="I93" i="57"/>
  <c r="D93" i="57"/>
  <c r="C93" i="57"/>
  <c r="B93" i="57"/>
  <c r="I62" i="57"/>
  <c r="D62" i="57"/>
  <c r="C62" i="57"/>
  <c r="B62" i="57"/>
  <c r="D49" i="57"/>
  <c r="I38" i="57"/>
  <c r="D38" i="57"/>
  <c r="C38" i="57"/>
  <c r="B38" i="57"/>
  <c r="H10" i="57"/>
  <c r="H233" i="57" s="1"/>
  <c r="G10" i="57"/>
  <c r="G177" i="57" s="1"/>
  <c r="D242" i="56"/>
  <c r="I233" i="56"/>
  <c r="D233" i="56"/>
  <c r="C233" i="56"/>
  <c r="B233" i="56"/>
  <c r="I202" i="56"/>
  <c r="D202" i="56"/>
  <c r="C202" i="56"/>
  <c r="B202" i="56"/>
  <c r="D188" i="56"/>
  <c r="C188" i="56"/>
  <c r="I177" i="56"/>
  <c r="D177" i="56"/>
  <c r="C177" i="56"/>
  <c r="B177" i="56"/>
  <c r="B166" i="56"/>
  <c r="B188" i="56" s="1"/>
  <c r="I154" i="56"/>
  <c r="D154" i="56"/>
  <c r="C154" i="56"/>
  <c r="B154" i="56"/>
  <c r="I130" i="56"/>
  <c r="D130" i="56"/>
  <c r="C130" i="56"/>
  <c r="B130" i="56"/>
  <c r="I93" i="56"/>
  <c r="D93" i="56"/>
  <c r="C93" i="56"/>
  <c r="B93" i="56"/>
  <c r="I62" i="56"/>
  <c r="D62" i="56"/>
  <c r="C62" i="56"/>
  <c r="B62" i="56"/>
  <c r="I38" i="56"/>
  <c r="D38" i="56"/>
  <c r="C38" i="56"/>
  <c r="B38" i="56"/>
  <c r="I16" i="56"/>
  <c r="H10" i="56"/>
  <c r="H233" i="56" s="1"/>
  <c r="G10" i="56"/>
  <c r="G177" i="56" s="1"/>
  <c r="I233" i="55"/>
  <c r="D233" i="55"/>
  <c r="C233" i="55"/>
  <c r="B233" i="55"/>
  <c r="I202" i="55"/>
  <c r="D202" i="55"/>
  <c r="C202" i="55"/>
  <c r="B202" i="55"/>
  <c r="D188" i="55"/>
  <c r="C188" i="55"/>
  <c r="I177" i="55"/>
  <c r="D177" i="55"/>
  <c r="C177" i="55"/>
  <c r="B177" i="55"/>
  <c r="B166" i="55"/>
  <c r="B188" i="55" s="1"/>
  <c r="I154" i="55"/>
  <c r="D154" i="55"/>
  <c r="C154" i="55"/>
  <c r="B154" i="55"/>
  <c r="I130" i="55"/>
  <c r="D130" i="55"/>
  <c r="C130" i="55"/>
  <c r="B130" i="55"/>
  <c r="I93" i="55"/>
  <c r="D93" i="55"/>
  <c r="C93" i="55"/>
  <c r="B93" i="55"/>
  <c r="I62" i="55"/>
  <c r="D62" i="55"/>
  <c r="C62" i="55"/>
  <c r="B62" i="55"/>
  <c r="I38" i="55"/>
  <c r="D38" i="55"/>
  <c r="C38" i="55"/>
  <c r="B38" i="55"/>
  <c r="H10" i="55"/>
  <c r="H233" i="55" s="1"/>
  <c r="G10" i="55"/>
  <c r="G177" i="55" s="1"/>
  <c r="I233" i="54"/>
  <c r="D233" i="54"/>
  <c r="C233" i="54"/>
  <c r="B233" i="54"/>
  <c r="I202" i="54"/>
  <c r="D202" i="54"/>
  <c r="C202" i="54"/>
  <c r="B202" i="54"/>
  <c r="D188" i="54"/>
  <c r="C188" i="54"/>
  <c r="I177" i="54"/>
  <c r="D177" i="54"/>
  <c r="C177" i="54"/>
  <c r="B177" i="54"/>
  <c r="B166" i="54"/>
  <c r="B188" i="54" s="1"/>
  <c r="I154" i="54"/>
  <c r="D154" i="54"/>
  <c r="C154" i="54"/>
  <c r="B154" i="54"/>
  <c r="I130" i="54"/>
  <c r="D130" i="54"/>
  <c r="C130" i="54"/>
  <c r="B130" i="54"/>
  <c r="I93" i="54"/>
  <c r="D93" i="54"/>
  <c r="C93" i="54"/>
  <c r="B93" i="54"/>
  <c r="I62" i="54"/>
  <c r="D62" i="54"/>
  <c r="C62" i="54"/>
  <c r="B62" i="54"/>
  <c r="B48" i="54"/>
  <c r="I38" i="54"/>
  <c r="D38" i="54"/>
  <c r="C38" i="54"/>
  <c r="B38" i="54"/>
  <c r="H10" i="54"/>
  <c r="H233" i="54" s="1"/>
  <c r="G10" i="54"/>
  <c r="G177" i="54" s="1"/>
  <c r="D113" i="57" l="1"/>
  <c r="B111" i="55"/>
  <c r="C113" i="56"/>
  <c r="I113" i="55"/>
  <c r="D113" i="55"/>
  <c r="C113" i="57"/>
  <c r="D113" i="56"/>
  <c r="H113" i="57"/>
  <c r="B111" i="57"/>
  <c r="B48" i="57"/>
  <c r="H113" i="54"/>
  <c r="C113" i="55"/>
  <c r="C48" i="55"/>
  <c r="D163" i="56"/>
  <c r="D49" i="56"/>
  <c r="H113" i="56"/>
  <c r="B111" i="56"/>
  <c r="H113" i="55"/>
  <c r="B48" i="56"/>
  <c r="C113" i="54"/>
  <c r="I76" i="57"/>
  <c r="I217" i="57"/>
  <c r="D113" i="54"/>
  <c r="C242" i="54"/>
  <c r="D139" i="54"/>
  <c r="D164" i="54" s="1"/>
  <c r="H211" i="54"/>
  <c r="H217" i="54"/>
  <c r="H71" i="55"/>
  <c r="H70" i="55" s="1"/>
  <c r="D79" i="55"/>
  <c r="C139" i="55"/>
  <c r="C164" i="55" s="1"/>
  <c r="H76" i="56"/>
  <c r="H102" i="56"/>
  <c r="I105" i="56"/>
  <c r="C139" i="56"/>
  <c r="C164" i="56" s="1"/>
  <c r="H217" i="56"/>
  <c r="I79" i="57"/>
  <c r="I102" i="57"/>
  <c r="C139" i="57"/>
  <c r="C164" i="57" s="1"/>
  <c r="D139" i="57"/>
  <c r="D164" i="57" s="1"/>
  <c r="H211" i="57"/>
  <c r="D47" i="54"/>
  <c r="C48" i="54"/>
  <c r="D49" i="55"/>
  <c r="D48" i="55" s="1"/>
  <c r="D47" i="56"/>
  <c r="D50" i="56"/>
  <c r="C48" i="57"/>
  <c r="D47" i="57"/>
  <c r="D50" i="57"/>
  <c r="D48" i="57" s="1"/>
  <c r="B48" i="55"/>
  <c r="B111" i="54"/>
  <c r="B112" i="56"/>
  <c r="B112" i="57"/>
  <c r="I211" i="57"/>
  <c r="H217" i="57"/>
  <c r="B110" i="54"/>
  <c r="C48" i="56"/>
  <c r="I102" i="54"/>
  <c r="H211" i="55"/>
  <c r="D79" i="56"/>
  <c r="C79" i="57"/>
  <c r="I71" i="54"/>
  <c r="I70" i="54" s="1"/>
  <c r="H71" i="54"/>
  <c r="H70" i="54" s="1"/>
  <c r="I76" i="54"/>
  <c r="H76" i="54"/>
  <c r="D79" i="54"/>
  <c r="H79" i="54"/>
  <c r="I79" i="54"/>
  <c r="C79" i="54"/>
  <c r="H102" i="54"/>
  <c r="I105" i="54"/>
  <c r="H105" i="54"/>
  <c r="C139" i="54"/>
  <c r="C164" i="54" s="1"/>
  <c r="I211" i="54"/>
  <c r="I217" i="54"/>
  <c r="I71" i="55"/>
  <c r="I70" i="55" s="1"/>
  <c r="H76" i="55"/>
  <c r="I76" i="55"/>
  <c r="C79" i="55"/>
  <c r="I79" i="55"/>
  <c r="H79" i="55"/>
  <c r="H102" i="55"/>
  <c r="I102" i="55"/>
  <c r="H105" i="55"/>
  <c r="I105" i="55"/>
  <c r="D139" i="55"/>
  <c r="D164" i="55" s="1"/>
  <c r="I211" i="55"/>
  <c r="H217" i="55"/>
  <c r="I217" i="55"/>
  <c r="I71" i="56"/>
  <c r="I70" i="56" s="1"/>
  <c r="H71" i="56"/>
  <c r="H70" i="56" s="1"/>
  <c r="I76" i="56"/>
  <c r="H79" i="56"/>
  <c r="I79" i="56"/>
  <c r="C79" i="56"/>
  <c r="I102" i="56"/>
  <c r="H105" i="56"/>
  <c r="D139" i="56"/>
  <c r="D164" i="56" s="1"/>
  <c r="H211" i="56"/>
  <c r="I217" i="56"/>
  <c r="H71" i="57"/>
  <c r="H70" i="57" s="1"/>
  <c r="I71" i="57"/>
  <c r="I70" i="57" s="1"/>
  <c r="H76" i="57"/>
  <c r="H79" i="57"/>
  <c r="D79" i="57"/>
  <c r="H102" i="57"/>
  <c r="H105" i="57"/>
  <c r="I105" i="57"/>
  <c r="I16" i="57"/>
  <c r="D163" i="57" s="1"/>
  <c r="I16" i="54"/>
  <c r="D163" i="54" s="1"/>
  <c r="B110" i="55"/>
  <c r="B110" i="57"/>
  <c r="B112" i="54"/>
  <c r="I211" i="56"/>
  <c r="H16" i="54"/>
  <c r="C23" i="54" s="1"/>
  <c r="C27" i="54" s="1"/>
  <c r="H44" i="54" s="1"/>
  <c r="C54" i="54" s="1"/>
  <c r="H68" i="54" s="1"/>
  <c r="H16" i="55"/>
  <c r="C23" i="55" s="1"/>
  <c r="C27" i="55" s="1"/>
  <c r="H44" i="55" s="1"/>
  <c r="C54" i="55" s="1"/>
  <c r="H68" i="55" s="1"/>
  <c r="H16" i="56"/>
  <c r="C23" i="56" s="1"/>
  <c r="C27" i="56" s="1"/>
  <c r="H44" i="56" s="1"/>
  <c r="C54" i="56" s="1"/>
  <c r="H68" i="56" s="1"/>
  <c r="H16" i="57"/>
  <c r="C23" i="57" s="1"/>
  <c r="C27" i="57" s="1"/>
  <c r="H44" i="57" s="1"/>
  <c r="C54" i="57" s="1"/>
  <c r="H68" i="57" s="1"/>
  <c r="B110" i="56"/>
  <c r="D47" i="55"/>
  <c r="I16" i="55"/>
  <c r="D163" i="55" s="1"/>
  <c r="D50" i="54"/>
  <c r="D48" i="54" s="1"/>
  <c r="G38" i="57"/>
  <c r="G62" i="57"/>
  <c r="G93" i="57"/>
  <c r="G130" i="57"/>
  <c r="H154" i="57"/>
  <c r="H177" i="57"/>
  <c r="G202" i="57"/>
  <c r="G233" i="57"/>
  <c r="H38" i="57"/>
  <c r="H62" i="57"/>
  <c r="H93" i="57"/>
  <c r="H130" i="57"/>
  <c r="G154" i="57"/>
  <c r="H202" i="57"/>
  <c r="D23" i="56"/>
  <c r="D27" i="56" s="1"/>
  <c r="I44" i="56" s="1"/>
  <c r="D54" i="56" s="1"/>
  <c r="I68" i="56" s="1"/>
  <c r="G38" i="56"/>
  <c r="G62" i="56"/>
  <c r="G93" i="56"/>
  <c r="G130" i="56"/>
  <c r="H154" i="56"/>
  <c r="H177" i="56"/>
  <c r="G202" i="56"/>
  <c r="G233" i="56"/>
  <c r="I19" i="56"/>
  <c r="H38" i="56"/>
  <c r="H62" i="56"/>
  <c r="H93" i="56"/>
  <c r="H130" i="56"/>
  <c r="G154" i="56"/>
  <c r="H202" i="56"/>
  <c r="G38" i="55"/>
  <c r="G62" i="55"/>
  <c r="G93" i="55"/>
  <c r="G130" i="55"/>
  <c r="H154" i="55"/>
  <c r="H177" i="55"/>
  <c r="G202" i="55"/>
  <c r="G233" i="55"/>
  <c r="H38" i="55"/>
  <c r="H62" i="55"/>
  <c r="H93" i="55"/>
  <c r="H130" i="55"/>
  <c r="G154" i="55"/>
  <c r="H202" i="55"/>
  <c r="G38" i="54"/>
  <c r="G62" i="54"/>
  <c r="G93" i="54"/>
  <c r="G130" i="54"/>
  <c r="H154" i="54"/>
  <c r="H177" i="54"/>
  <c r="G202" i="54"/>
  <c r="G233" i="54"/>
  <c r="H38" i="54"/>
  <c r="H62" i="54"/>
  <c r="H93" i="54"/>
  <c r="H130" i="54"/>
  <c r="G154" i="54"/>
  <c r="H202" i="54"/>
  <c r="D165" i="56" l="1"/>
  <c r="D187" i="56" s="1"/>
  <c r="D186" i="56" s="1"/>
  <c r="D165" i="54"/>
  <c r="D187" i="54" s="1"/>
  <c r="D186" i="54" s="1"/>
  <c r="D48" i="56"/>
  <c r="D165" i="55"/>
  <c r="D187" i="55" s="1"/>
  <c r="D186" i="55" s="1"/>
  <c r="I19" i="57"/>
  <c r="D23" i="57"/>
  <c r="D27" i="57" s="1"/>
  <c r="I44" i="57" s="1"/>
  <c r="D54" i="57" s="1"/>
  <c r="I68" i="57" s="1"/>
  <c r="D85" i="57" s="1"/>
  <c r="I100" i="57" s="1"/>
  <c r="D122" i="57" s="1"/>
  <c r="C85" i="56"/>
  <c r="H100" i="56" s="1"/>
  <c r="C122" i="56" s="1"/>
  <c r="H137" i="56" s="1"/>
  <c r="C144" i="56" s="1"/>
  <c r="H184" i="56" s="1"/>
  <c r="C85" i="54"/>
  <c r="H100" i="54" s="1"/>
  <c r="C122" i="54" s="1"/>
  <c r="H161" i="54" s="1"/>
  <c r="D165" i="57"/>
  <c r="D187" i="57" s="1"/>
  <c r="D186" i="57" s="1"/>
  <c r="C163" i="54"/>
  <c r="C165" i="54" s="1"/>
  <c r="C187" i="54" s="1"/>
  <c r="C186" i="54" s="1"/>
  <c r="D23" i="54"/>
  <c r="D27" i="54" s="1"/>
  <c r="I44" i="54" s="1"/>
  <c r="D54" i="54" s="1"/>
  <c r="I68" i="54" s="1"/>
  <c r="D85" i="54" s="1"/>
  <c r="I100" i="54" s="1"/>
  <c r="D122" i="54" s="1"/>
  <c r="I137" i="54" s="1"/>
  <c r="D144" i="54" s="1"/>
  <c r="I184" i="54" s="1"/>
  <c r="I19" i="55"/>
  <c r="H19" i="54"/>
  <c r="C85" i="55"/>
  <c r="H100" i="55" s="1"/>
  <c r="C122" i="55" s="1"/>
  <c r="H161" i="55" s="1"/>
  <c r="C163" i="56"/>
  <c r="C165" i="56" s="1"/>
  <c r="C187" i="56" s="1"/>
  <c r="C186" i="56" s="1"/>
  <c r="D85" i="56"/>
  <c r="I100" i="56" s="1"/>
  <c r="D122" i="56" s="1"/>
  <c r="I161" i="56" s="1"/>
  <c r="D169" i="56" s="1"/>
  <c r="H19" i="56"/>
  <c r="C85" i="57"/>
  <c r="H100" i="57" s="1"/>
  <c r="C122" i="57" s="1"/>
  <c r="H137" i="57" s="1"/>
  <c r="C144" i="57" s="1"/>
  <c r="H184" i="57" s="1"/>
  <c r="I19" i="54"/>
  <c r="C163" i="55"/>
  <c r="C165" i="55" s="1"/>
  <c r="C187" i="55" s="1"/>
  <c r="C186" i="55" s="1"/>
  <c r="D23" i="55"/>
  <c r="D27" i="55" s="1"/>
  <c r="I44" i="55" s="1"/>
  <c r="D54" i="55" s="1"/>
  <c r="I68" i="55" s="1"/>
  <c r="D85" i="55" s="1"/>
  <c r="I100" i="55" s="1"/>
  <c r="D122" i="55" s="1"/>
  <c r="I137" i="55" s="1"/>
  <c r="D144" i="55" s="1"/>
  <c r="I184" i="55" s="1"/>
  <c r="D191" i="55" s="1"/>
  <c r="I209" i="55" s="1"/>
  <c r="D225" i="55" s="1"/>
  <c r="I240" i="55" s="1"/>
  <c r="D248" i="55" s="1"/>
  <c r="H19" i="55"/>
  <c r="C163" i="57"/>
  <c r="C165" i="57" s="1"/>
  <c r="C187" i="57" s="1"/>
  <c r="C186" i="57" s="1"/>
  <c r="H19" i="57"/>
  <c r="G68" i="56"/>
  <c r="G68" i="57" l="1"/>
  <c r="D191" i="54"/>
  <c r="I209" i="54" s="1"/>
  <c r="D225" i="54" s="1"/>
  <c r="I240" i="54" s="1"/>
  <c r="D248" i="54" s="1"/>
  <c r="I161" i="57"/>
  <c r="D169" i="57" s="1"/>
  <c r="I137" i="57"/>
  <c r="D144" i="57" s="1"/>
  <c r="I184" i="57" s="1"/>
  <c r="D191" i="57" s="1"/>
  <c r="I209" i="57" s="1"/>
  <c r="D225" i="57" s="1"/>
  <c r="I240" i="57" s="1"/>
  <c r="D248" i="57" s="1"/>
  <c r="C191" i="57"/>
  <c r="H209" i="57" s="1"/>
  <c r="C225" i="57" s="1"/>
  <c r="H240" i="57" s="1"/>
  <c r="C248" i="57" s="1"/>
  <c r="C169" i="54"/>
  <c r="H161" i="56"/>
  <c r="C169" i="56" s="1"/>
  <c r="I137" i="56"/>
  <c r="D144" i="56" s="1"/>
  <c r="I184" i="56" s="1"/>
  <c r="D191" i="56" s="1"/>
  <c r="I209" i="56" s="1"/>
  <c r="D225" i="56" s="1"/>
  <c r="I240" i="56" s="1"/>
  <c r="D248" i="56" s="1"/>
  <c r="G68" i="55"/>
  <c r="H161" i="57"/>
  <c r="H137" i="54"/>
  <c r="C144" i="54" s="1"/>
  <c r="H184" i="54" s="1"/>
  <c r="C191" i="54" s="1"/>
  <c r="H209" i="54" s="1"/>
  <c r="C225" i="54" s="1"/>
  <c r="H240" i="54" s="1"/>
  <c r="C248" i="54" s="1"/>
  <c r="I161" i="54"/>
  <c r="D169" i="54" s="1"/>
  <c r="G68" i="54"/>
  <c r="H137" i="55"/>
  <c r="C144" i="55" s="1"/>
  <c r="H184" i="55" s="1"/>
  <c r="C191" i="55" s="1"/>
  <c r="H209" i="55" s="1"/>
  <c r="C225" i="55" s="1"/>
  <c r="H240" i="55" s="1"/>
  <c r="C248" i="55" s="1"/>
  <c r="C169" i="55"/>
  <c r="I161" i="55"/>
  <c r="D169" i="55" s="1"/>
  <c r="C191" i="56"/>
  <c r="H209" i="56" s="1"/>
  <c r="C225" i="56" s="1"/>
  <c r="H240" i="56" s="1"/>
  <c r="C248" i="56" s="1"/>
  <c r="C169" i="57"/>
  <c r="D242" i="53" l="1"/>
  <c r="C242" i="53"/>
  <c r="C139" i="53"/>
  <c r="C164" i="53" s="1"/>
  <c r="I113" i="53"/>
  <c r="H113" i="53"/>
  <c r="I105" i="53"/>
  <c r="D102" i="53"/>
  <c r="C102" i="53"/>
  <c r="D79" i="53"/>
  <c r="I71" i="53"/>
  <c r="I70" i="53" s="1"/>
  <c r="I233" i="53"/>
  <c r="D233" i="53"/>
  <c r="C233" i="53"/>
  <c r="B233" i="53"/>
  <c r="I202" i="53"/>
  <c r="D202" i="53"/>
  <c r="C202" i="53"/>
  <c r="B202" i="53"/>
  <c r="D188" i="53"/>
  <c r="C188" i="53"/>
  <c r="I177" i="53"/>
  <c r="D177" i="53"/>
  <c r="C177" i="53"/>
  <c r="B177" i="53"/>
  <c r="B166" i="53"/>
  <c r="B188" i="53" s="1"/>
  <c r="I154" i="53"/>
  <c r="D154" i="53"/>
  <c r="C154" i="53"/>
  <c r="B154" i="53"/>
  <c r="I130" i="53"/>
  <c r="D130" i="53"/>
  <c r="C130" i="53"/>
  <c r="B130" i="53"/>
  <c r="B112" i="53"/>
  <c r="B111" i="53"/>
  <c r="I93" i="53"/>
  <c r="D93" i="53"/>
  <c r="C93" i="53"/>
  <c r="B93" i="53"/>
  <c r="I62" i="53"/>
  <c r="D62" i="53"/>
  <c r="C62" i="53"/>
  <c r="B62" i="53"/>
  <c r="D50" i="53"/>
  <c r="D49" i="53"/>
  <c r="C48" i="53"/>
  <c r="B48" i="53"/>
  <c r="D47" i="53"/>
  <c r="I38" i="53"/>
  <c r="D38" i="53"/>
  <c r="C38" i="53"/>
  <c r="B38" i="53"/>
  <c r="H10" i="53"/>
  <c r="H233" i="53" s="1"/>
  <c r="G10" i="53"/>
  <c r="G177" i="53" s="1"/>
  <c r="C113" i="53" l="1"/>
  <c r="I16" i="53"/>
  <c r="D163" i="53" s="1"/>
  <c r="D113" i="53"/>
  <c r="H79" i="53"/>
  <c r="H76" i="53"/>
  <c r="H102" i="53"/>
  <c r="I217" i="53"/>
  <c r="H71" i="53"/>
  <c r="H70" i="53" s="1"/>
  <c r="I76" i="53"/>
  <c r="C79" i="53"/>
  <c r="I79" i="53"/>
  <c r="I102" i="53"/>
  <c r="H105" i="53"/>
  <c r="D139" i="53"/>
  <c r="D164" i="53" s="1"/>
  <c r="I211" i="53"/>
  <c r="H211" i="53"/>
  <c r="H217" i="53"/>
  <c r="H16" i="53"/>
  <c r="C23" i="53" s="1"/>
  <c r="C27" i="53" s="1"/>
  <c r="H44" i="53" s="1"/>
  <c r="C54" i="53" s="1"/>
  <c r="H68" i="53" s="1"/>
  <c r="C85" i="53" s="1"/>
  <c r="H100" i="53" s="1"/>
  <c r="B110" i="53"/>
  <c r="D50" i="50"/>
  <c r="D48" i="53"/>
  <c r="G38" i="53"/>
  <c r="G62" i="53"/>
  <c r="G93" i="53"/>
  <c r="G130" i="53"/>
  <c r="H154" i="53"/>
  <c r="H177" i="53"/>
  <c r="G202" i="53"/>
  <c r="G233" i="53"/>
  <c r="H38" i="53"/>
  <c r="H62" i="53"/>
  <c r="H93" i="53"/>
  <c r="H130" i="53"/>
  <c r="G154" i="53"/>
  <c r="H202" i="53"/>
  <c r="D49" i="50"/>
  <c r="C122" i="53" l="1"/>
  <c r="H161" i="53" s="1"/>
  <c r="D165" i="53"/>
  <c r="D187" i="53" s="1"/>
  <c r="D186" i="53" s="1"/>
  <c r="D23" i="53"/>
  <c r="D27" i="53" s="1"/>
  <c r="I44" i="53" s="1"/>
  <c r="D54" i="53" s="1"/>
  <c r="I68" i="53" s="1"/>
  <c r="D85" i="53" s="1"/>
  <c r="I100" i="53" s="1"/>
  <c r="D122" i="53" s="1"/>
  <c r="I161" i="53" s="1"/>
  <c r="D169" i="53" s="1"/>
  <c r="I19" i="53"/>
  <c r="C163" i="53"/>
  <c r="C165" i="53" s="1"/>
  <c r="C187" i="53" s="1"/>
  <c r="C186" i="53" s="1"/>
  <c r="H19" i="53"/>
  <c r="H137" i="53" l="1"/>
  <c r="C144" i="53" s="1"/>
  <c r="H184" i="53" s="1"/>
  <c r="C191" i="53" s="1"/>
  <c r="H209" i="53" s="1"/>
  <c r="C225" i="53" s="1"/>
  <c r="H240" i="53" s="1"/>
  <c r="C248" i="53" s="1"/>
  <c r="G68" i="53"/>
  <c r="C169" i="53"/>
  <c r="I137" i="53"/>
  <c r="D144" i="53" s="1"/>
  <c r="I184" i="53" s="1"/>
  <c r="D191" i="53" s="1"/>
  <c r="I209" i="53" s="1"/>
  <c r="D225" i="53" s="1"/>
  <c r="I240" i="53" s="1"/>
  <c r="D248" i="53" s="1"/>
  <c r="D47" i="50"/>
  <c r="D242" i="52" l="1"/>
  <c r="H217" i="52"/>
  <c r="I211" i="52"/>
  <c r="D139" i="52"/>
  <c r="D164" i="52" s="1"/>
  <c r="I113" i="52"/>
  <c r="I102" i="52"/>
  <c r="H102" i="52"/>
  <c r="I79" i="52"/>
  <c r="C79" i="52"/>
  <c r="H76" i="52"/>
  <c r="I71" i="52"/>
  <c r="I70" i="52" s="1"/>
  <c r="H71" i="52"/>
  <c r="H70" i="52" s="1"/>
  <c r="D242" i="51"/>
  <c r="D102" i="51"/>
  <c r="C102" i="51"/>
  <c r="C79" i="51"/>
  <c r="C242" i="52"/>
  <c r="I233" i="52"/>
  <c r="D233" i="52"/>
  <c r="C233" i="52"/>
  <c r="B233" i="52"/>
  <c r="I217" i="52"/>
  <c r="H211" i="52"/>
  <c r="I202" i="52"/>
  <c r="D202" i="52"/>
  <c r="C202" i="52"/>
  <c r="B202" i="52"/>
  <c r="D188" i="52"/>
  <c r="C188" i="52"/>
  <c r="I177" i="52"/>
  <c r="D177" i="52"/>
  <c r="C177" i="52"/>
  <c r="B177" i="52"/>
  <c r="B166" i="52"/>
  <c r="B188" i="52" s="1"/>
  <c r="I154" i="52"/>
  <c r="D154" i="52"/>
  <c r="C154" i="52"/>
  <c r="B154" i="52"/>
  <c r="C139" i="52"/>
  <c r="C164" i="52" s="1"/>
  <c r="I130" i="52"/>
  <c r="D130" i="52"/>
  <c r="C130" i="52"/>
  <c r="B130" i="52"/>
  <c r="H113" i="52"/>
  <c r="I105" i="52"/>
  <c r="H105" i="52"/>
  <c r="D102" i="52"/>
  <c r="C102" i="52"/>
  <c r="I93" i="52"/>
  <c r="D93" i="52"/>
  <c r="C93" i="52"/>
  <c r="B93" i="52"/>
  <c r="D79" i="52"/>
  <c r="H79" i="52"/>
  <c r="I76" i="52"/>
  <c r="I62" i="52"/>
  <c r="D62" i="52"/>
  <c r="C62" i="52"/>
  <c r="B62" i="52"/>
  <c r="I38" i="52"/>
  <c r="D38" i="52"/>
  <c r="C38" i="52"/>
  <c r="B38" i="52"/>
  <c r="H10" i="52"/>
  <c r="H233" i="52" s="1"/>
  <c r="G10" i="52"/>
  <c r="G93" i="52" s="1"/>
  <c r="I233" i="51"/>
  <c r="D233" i="51"/>
  <c r="C233" i="51"/>
  <c r="B233" i="51"/>
  <c r="I202" i="51"/>
  <c r="D202" i="51"/>
  <c r="C202" i="51"/>
  <c r="B202" i="51"/>
  <c r="D188" i="51"/>
  <c r="C188" i="51"/>
  <c r="I177" i="51"/>
  <c r="D177" i="51"/>
  <c r="C177" i="51"/>
  <c r="B177" i="51"/>
  <c r="B166" i="51"/>
  <c r="B188" i="51" s="1"/>
  <c r="I154" i="51"/>
  <c r="D154" i="51"/>
  <c r="C154" i="51"/>
  <c r="B154" i="51"/>
  <c r="I130" i="51"/>
  <c r="D130" i="51"/>
  <c r="C130" i="51"/>
  <c r="B130" i="51"/>
  <c r="I93" i="51"/>
  <c r="D93" i="51"/>
  <c r="C93" i="51"/>
  <c r="B93" i="51"/>
  <c r="I62" i="51"/>
  <c r="D62" i="51"/>
  <c r="C62" i="51"/>
  <c r="B62" i="51"/>
  <c r="I38" i="51"/>
  <c r="D38" i="51"/>
  <c r="C38" i="51"/>
  <c r="B38" i="51"/>
  <c r="H10" i="51"/>
  <c r="H233" i="51" s="1"/>
  <c r="G10" i="51"/>
  <c r="G177" i="51" s="1"/>
  <c r="H102" i="49"/>
  <c r="D102" i="49"/>
  <c r="B48" i="50"/>
  <c r="C102" i="42"/>
  <c r="D102" i="43"/>
  <c r="C102" i="43"/>
  <c r="D242" i="44"/>
  <c r="D102" i="44"/>
  <c r="C102" i="44"/>
  <c r="D102" i="45"/>
  <c r="C102" i="45"/>
  <c r="D102" i="46"/>
  <c r="C102" i="46"/>
  <c r="D102" i="47"/>
  <c r="C102" i="47"/>
  <c r="D102" i="48"/>
  <c r="C102" i="48"/>
  <c r="D102" i="50"/>
  <c r="C102" i="50"/>
  <c r="I233" i="50"/>
  <c r="D233" i="50"/>
  <c r="C233" i="50"/>
  <c r="B233" i="50"/>
  <c r="I202" i="50"/>
  <c r="D202" i="50"/>
  <c r="C202" i="50"/>
  <c r="B202" i="50"/>
  <c r="D188" i="50"/>
  <c r="C188" i="50"/>
  <c r="I177" i="50"/>
  <c r="D177" i="50"/>
  <c r="C177" i="50"/>
  <c r="B177" i="50"/>
  <c r="B166" i="50"/>
  <c r="B188" i="50" s="1"/>
  <c r="I154" i="50"/>
  <c r="D154" i="50"/>
  <c r="C154" i="50"/>
  <c r="B154" i="50"/>
  <c r="I130" i="50"/>
  <c r="D130" i="50"/>
  <c r="C130" i="50"/>
  <c r="B130" i="50"/>
  <c r="I93" i="50"/>
  <c r="D93" i="50"/>
  <c r="C93" i="50"/>
  <c r="B93" i="50"/>
  <c r="I62" i="50"/>
  <c r="D62" i="50"/>
  <c r="C62" i="50"/>
  <c r="B62" i="50"/>
  <c r="D48" i="50"/>
  <c r="C48" i="50"/>
  <c r="I38" i="50"/>
  <c r="D38" i="50"/>
  <c r="C38" i="50"/>
  <c r="B38" i="50"/>
  <c r="H10" i="50"/>
  <c r="H233" i="50" s="1"/>
  <c r="G10" i="50"/>
  <c r="G177" i="50" s="1"/>
  <c r="I233" i="49"/>
  <c r="D233" i="49"/>
  <c r="C233" i="49"/>
  <c r="B233" i="49"/>
  <c r="I202" i="49"/>
  <c r="D202" i="49"/>
  <c r="C202" i="49"/>
  <c r="B202" i="49"/>
  <c r="D188" i="49"/>
  <c r="C188" i="49"/>
  <c r="I177" i="49"/>
  <c r="D177" i="49"/>
  <c r="C177" i="49"/>
  <c r="B177" i="49"/>
  <c r="B166" i="49"/>
  <c r="B188" i="49" s="1"/>
  <c r="I154" i="49"/>
  <c r="D154" i="49"/>
  <c r="C154" i="49"/>
  <c r="B154" i="49"/>
  <c r="I130" i="49"/>
  <c r="D130" i="49"/>
  <c r="C130" i="49"/>
  <c r="B130" i="49"/>
  <c r="C102" i="49"/>
  <c r="I93" i="49"/>
  <c r="D93" i="49"/>
  <c r="C93" i="49"/>
  <c r="B93" i="49"/>
  <c r="I62" i="49"/>
  <c r="D62" i="49"/>
  <c r="C62" i="49"/>
  <c r="B62" i="49"/>
  <c r="I38" i="49"/>
  <c r="D38" i="49"/>
  <c r="C38" i="49"/>
  <c r="B38" i="49"/>
  <c r="H10" i="49"/>
  <c r="H233" i="49" s="1"/>
  <c r="G10" i="49"/>
  <c r="G177" i="49" s="1"/>
  <c r="I233" i="48"/>
  <c r="D233" i="48"/>
  <c r="C233" i="48"/>
  <c r="B233" i="48"/>
  <c r="I202" i="48"/>
  <c r="D202" i="48"/>
  <c r="C202" i="48"/>
  <c r="B202" i="48"/>
  <c r="D188" i="48"/>
  <c r="C188" i="48"/>
  <c r="I177" i="48"/>
  <c r="D177" i="48"/>
  <c r="C177" i="48"/>
  <c r="B177" i="48"/>
  <c r="B166" i="48"/>
  <c r="B188" i="48" s="1"/>
  <c r="I154" i="48"/>
  <c r="D154" i="48"/>
  <c r="C154" i="48"/>
  <c r="B154" i="48"/>
  <c r="I130" i="48"/>
  <c r="D130" i="48"/>
  <c r="C130" i="48"/>
  <c r="B130" i="48"/>
  <c r="I93" i="48"/>
  <c r="D93" i="48"/>
  <c r="C93" i="48"/>
  <c r="B93" i="48"/>
  <c r="I62" i="48"/>
  <c r="D62" i="48"/>
  <c r="C62" i="48"/>
  <c r="B62" i="48"/>
  <c r="I38" i="48"/>
  <c r="D38" i="48"/>
  <c r="C38" i="48"/>
  <c r="B38" i="48"/>
  <c r="H10" i="48"/>
  <c r="H233" i="48" s="1"/>
  <c r="G10" i="48"/>
  <c r="G177" i="48" s="1"/>
  <c r="I233" i="47"/>
  <c r="D233" i="47"/>
  <c r="C233" i="47"/>
  <c r="B233" i="47"/>
  <c r="I202" i="47"/>
  <c r="D202" i="47"/>
  <c r="C202" i="47"/>
  <c r="B202" i="47"/>
  <c r="D188" i="47"/>
  <c r="C188" i="47"/>
  <c r="I177" i="47"/>
  <c r="H177" i="47"/>
  <c r="D177" i="47"/>
  <c r="C177" i="47"/>
  <c r="B177" i="47"/>
  <c r="B166" i="47"/>
  <c r="B188" i="47" s="1"/>
  <c r="I154" i="47"/>
  <c r="D154" i="47"/>
  <c r="C154" i="47"/>
  <c r="B154" i="47"/>
  <c r="I130" i="47"/>
  <c r="D130" i="47"/>
  <c r="C130" i="47"/>
  <c r="B130" i="47"/>
  <c r="I93" i="47"/>
  <c r="D93" i="47"/>
  <c r="C93" i="47"/>
  <c r="B93" i="47"/>
  <c r="I62" i="47"/>
  <c r="D62" i="47"/>
  <c r="C62" i="47"/>
  <c r="B62" i="47"/>
  <c r="I38" i="47"/>
  <c r="D38" i="47"/>
  <c r="C38" i="47"/>
  <c r="B38" i="47"/>
  <c r="H10" i="47"/>
  <c r="H233" i="47" s="1"/>
  <c r="G10" i="47"/>
  <c r="G93" i="47" s="1"/>
  <c r="I233" i="46"/>
  <c r="D233" i="46"/>
  <c r="C233" i="46"/>
  <c r="B233" i="46"/>
  <c r="I202" i="46"/>
  <c r="D202" i="46"/>
  <c r="C202" i="46"/>
  <c r="B202" i="46"/>
  <c r="D188" i="46"/>
  <c r="C188" i="46"/>
  <c r="I177" i="46"/>
  <c r="D177" i="46"/>
  <c r="C177" i="46"/>
  <c r="B177" i="46"/>
  <c r="B166" i="46"/>
  <c r="B188" i="46" s="1"/>
  <c r="I154" i="46"/>
  <c r="D154" i="46"/>
  <c r="C154" i="46"/>
  <c r="B154" i="46"/>
  <c r="I130" i="46"/>
  <c r="D130" i="46"/>
  <c r="C130" i="46"/>
  <c r="B130" i="46"/>
  <c r="I93" i="46"/>
  <c r="D93" i="46"/>
  <c r="C93" i="46"/>
  <c r="B93" i="46"/>
  <c r="I62" i="46"/>
  <c r="D62" i="46"/>
  <c r="C62" i="46"/>
  <c r="B62" i="46"/>
  <c r="I38" i="46"/>
  <c r="D38" i="46"/>
  <c r="C38" i="46"/>
  <c r="B38" i="46"/>
  <c r="H10" i="46"/>
  <c r="H233" i="46" s="1"/>
  <c r="G10" i="46"/>
  <c r="G93" i="46" s="1"/>
  <c r="I233" i="45"/>
  <c r="D233" i="45"/>
  <c r="C233" i="45"/>
  <c r="B233" i="45"/>
  <c r="I202" i="45"/>
  <c r="D202" i="45"/>
  <c r="C202" i="45"/>
  <c r="B202" i="45"/>
  <c r="D188" i="45"/>
  <c r="C188" i="45"/>
  <c r="I177" i="45"/>
  <c r="D177" i="45"/>
  <c r="C177" i="45"/>
  <c r="B177" i="45"/>
  <c r="B166" i="45"/>
  <c r="B188" i="45" s="1"/>
  <c r="I154" i="45"/>
  <c r="D154" i="45"/>
  <c r="C154" i="45"/>
  <c r="B154" i="45"/>
  <c r="I130" i="45"/>
  <c r="D130" i="45"/>
  <c r="C130" i="45"/>
  <c r="B130" i="45"/>
  <c r="I93" i="45"/>
  <c r="D93" i="45"/>
  <c r="C93" i="45"/>
  <c r="B93" i="45"/>
  <c r="I62" i="45"/>
  <c r="D62" i="45"/>
  <c r="C62" i="45"/>
  <c r="B62" i="45"/>
  <c r="I38" i="45"/>
  <c r="D38" i="45"/>
  <c r="C38" i="45"/>
  <c r="B38" i="45"/>
  <c r="H10" i="45"/>
  <c r="H233" i="45" s="1"/>
  <c r="G10" i="45"/>
  <c r="G177" i="45" s="1"/>
  <c r="I233" i="44"/>
  <c r="D233" i="44"/>
  <c r="C233" i="44"/>
  <c r="B233" i="44"/>
  <c r="I202" i="44"/>
  <c r="D202" i="44"/>
  <c r="C202" i="44"/>
  <c r="B202" i="44"/>
  <c r="D188" i="44"/>
  <c r="C188" i="44"/>
  <c r="I177" i="44"/>
  <c r="D177" i="44"/>
  <c r="C177" i="44"/>
  <c r="B177" i="44"/>
  <c r="B166" i="44"/>
  <c r="B188" i="44" s="1"/>
  <c r="I154" i="44"/>
  <c r="D154" i="44"/>
  <c r="C154" i="44"/>
  <c r="B154" i="44"/>
  <c r="I130" i="44"/>
  <c r="D130" i="44"/>
  <c r="C130" i="44"/>
  <c r="B130" i="44"/>
  <c r="I93" i="44"/>
  <c r="D93" i="44"/>
  <c r="C93" i="44"/>
  <c r="B93" i="44"/>
  <c r="I62" i="44"/>
  <c r="D62" i="44"/>
  <c r="C62" i="44"/>
  <c r="B62" i="44"/>
  <c r="I38" i="44"/>
  <c r="D38" i="44"/>
  <c r="C38" i="44"/>
  <c r="B38" i="44"/>
  <c r="H10" i="44"/>
  <c r="H233" i="44" s="1"/>
  <c r="G10" i="44"/>
  <c r="G93" i="44" s="1"/>
  <c r="I233" i="43"/>
  <c r="D233" i="43"/>
  <c r="C233" i="43"/>
  <c r="B233" i="43"/>
  <c r="I202" i="43"/>
  <c r="D202" i="43"/>
  <c r="C202" i="43"/>
  <c r="B202" i="43"/>
  <c r="D188" i="43"/>
  <c r="C188" i="43"/>
  <c r="I177" i="43"/>
  <c r="D177" i="43"/>
  <c r="C177" i="43"/>
  <c r="B177" i="43"/>
  <c r="B166" i="43"/>
  <c r="B188" i="43" s="1"/>
  <c r="I154" i="43"/>
  <c r="D154" i="43"/>
  <c r="C154" i="43"/>
  <c r="B154" i="43"/>
  <c r="I130" i="43"/>
  <c r="D130" i="43"/>
  <c r="C130" i="43"/>
  <c r="B130" i="43"/>
  <c r="I93" i="43"/>
  <c r="D93" i="43"/>
  <c r="C93" i="43"/>
  <c r="B93" i="43"/>
  <c r="I62" i="43"/>
  <c r="D62" i="43"/>
  <c r="C62" i="43"/>
  <c r="B62" i="43"/>
  <c r="I38" i="43"/>
  <c r="D38" i="43"/>
  <c r="C38" i="43"/>
  <c r="B38" i="43"/>
  <c r="H10" i="43"/>
  <c r="H233" i="43" s="1"/>
  <c r="G10" i="43"/>
  <c r="G177" i="43" s="1"/>
  <c r="I233" i="42"/>
  <c r="D233" i="42"/>
  <c r="C233" i="42"/>
  <c r="B233" i="42"/>
  <c r="I202" i="42"/>
  <c r="D202" i="42"/>
  <c r="C202" i="42"/>
  <c r="B202" i="42"/>
  <c r="D188" i="42"/>
  <c r="C188" i="42"/>
  <c r="I177" i="42"/>
  <c r="D177" i="42"/>
  <c r="C177" i="42"/>
  <c r="B177" i="42"/>
  <c r="B166" i="42"/>
  <c r="B188" i="42" s="1"/>
  <c r="I154" i="42"/>
  <c r="D154" i="42"/>
  <c r="C154" i="42"/>
  <c r="B154" i="42"/>
  <c r="I130" i="42"/>
  <c r="D130" i="42"/>
  <c r="C130" i="42"/>
  <c r="B130" i="42"/>
  <c r="D102" i="42"/>
  <c r="I93" i="42"/>
  <c r="D93" i="42"/>
  <c r="C93" i="42"/>
  <c r="B93" i="42"/>
  <c r="I62" i="42"/>
  <c r="D62" i="42"/>
  <c r="C62" i="42"/>
  <c r="B62" i="42"/>
  <c r="I38" i="42"/>
  <c r="D38" i="42"/>
  <c r="C38" i="42"/>
  <c r="B38" i="42"/>
  <c r="H10" i="42"/>
  <c r="H233" i="42" s="1"/>
  <c r="G10" i="42"/>
  <c r="G177" i="42" s="1"/>
  <c r="H154" i="46" l="1"/>
  <c r="H113" i="43"/>
  <c r="I113" i="45"/>
  <c r="D113" i="44"/>
  <c r="D79" i="44"/>
  <c r="G38" i="46"/>
  <c r="H154" i="44"/>
  <c r="H154" i="49"/>
  <c r="G38" i="52"/>
  <c r="H177" i="52"/>
  <c r="H177" i="44"/>
  <c r="C242" i="50"/>
  <c r="D242" i="48"/>
  <c r="I113" i="46"/>
  <c r="C139" i="42"/>
  <c r="C164" i="42" s="1"/>
  <c r="C242" i="47"/>
  <c r="D113" i="43"/>
  <c r="D242" i="42"/>
  <c r="C242" i="44"/>
  <c r="D113" i="45"/>
  <c r="H113" i="42"/>
  <c r="H113" i="45"/>
  <c r="C113" i="44"/>
  <c r="C242" i="51"/>
  <c r="C113" i="42"/>
  <c r="I113" i="42"/>
  <c r="I113" i="49"/>
  <c r="D242" i="47"/>
  <c r="C113" i="51"/>
  <c r="D242" i="46"/>
  <c r="D113" i="51"/>
  <c r="C242" i="45"/>
  <c r="H113" i="51"/>
  <c r="I113" i="51"/>
  <c r="H102" i="43"/>
  <c r="C242" i="43"/>
  <c r="D242" i="43"/>
  <c r="C242" i="42"/>
  <c r="C242" i="49"/>
  <c r="D113" i="42"/>
  <c r="D242" i="49"/>
  <c r="I113" i="44"/>
  <c r="G38" i="44"/>
  <c r="H177" i="49"/>
  <c r="C113" i="50"/>
  <c r="H113" i="50"/>
  <c r="C113" i="48"/>
  <c r="I113" i="50"/>
  <c r="D113" i="48"/>
  <c r="H177" i="46"/>
  <c r="I113" i="48"/>
  <c r="D113" i="47"/>
  <c r="H113" i="47"/>
  <c r="C113" i="46"/>
  <c r="C113" i="49"/>
  <c r="H154" i="47"/>
  <c r="D113" i="49"/>
  <c r="C242" i="48"/>
  <c r="H113" i="46"/>
  <c r="C113" i="45"/>
  <c r="H113" i="49"/>
  <c r="H154" i="52"/>
  <c r="D242" i="50"/>
  <c r="H105" i="42"/>
  <c r="H16" i="49"/>
  <c r="C23" i="49" s="1"/>
  <c r="C27" i="49" s="1"/>
  <c r="H44" i="49" s="1"/>
  <c r="C54" i="49" s="1"/>
  <c r="H68" i="49" s="1"/>
  <c r="H113" i="48"/>
  <c r="C113" i="47"/>
  <c r="I113" i="47"/>
  <c r="D113" i="46"/>
  <c r="C242" i="46"/>
  <c r="D242" i="45"/>
  <c r="H113" i="44"/>
  <c r="C113" i="43"/>
  <c r="I113" i="43"/>
  <c r="I71" i="42"/>
  <c r="I70" i="42" s="1"/>
  <c r="H76" i="42"/>
  <c r="I79" i="42"/>
  <c r="H102" i="42"/>
  <c r="I71" i="45"/>
  <c r="I70" i="45" s="1"/>
  <c r="H76" i="43"/>
  <c r="H105" i="51"/>
  <c r="D139" i="51"/>
  <c r="D164" i="51" s="1"/>
  <c r="H211" i="51"/>
  <c r="I217" i="51"/>
  <c r="I16" i="42"/>
  <c r="D163" i="42" s="1"/>
  <c r="I217" i="42"/>
  <c r="D79" i="49"/>
  <c r="I105" i="44"/>
  <c r="B110" i="50"/>
  <c r="C48" i="49"/>
  <c r="B48" i="49"/>
  <c r="B112" i="49"/>
  <c r="H211" i="44"/>
  <c r="C79" i="46"/>
  <c r="H105" i="45"/>
  <c r="C79" i="42"/>
  <c r="I71" i="50"/>
  <c r="I70" i="50" s="1"/>
  <c r="H71" i="50"/>
  <c r="H70" i="50" s="1"/>
  <c r="I76" i="50"/>
  <c r="H76" i="50"/>
  <c r="D79" i="50"/>
  <c r="H79" i="50"/>
  <c r="I79" i="50"/>
  <c r="C79" i="50"/>
  <c r="I102" i="50"/>
  <c r="H102" i="50"/>
  <c r="I105" i="50"/>
  <c r="H105" i="50"/>
  <c r="C139" i="50"/>
  <c r="C164" i="50" s="1"/>
  <c r="D139" i="50"/>
  <c r="D164" i="50" s="1"/>
  <c r="H211" i="50"/>
  <c r="I211" i="50"/>
  <c r="I217" i="50"/>
  <c r="H217" i="50"/>
  <c r="H71" i="48"/>
  <c r="H70" i="48" s="1"/>
  <c r="I71" i="48"/>
  <c r="I70" i="48" s="1"/>
  <c r="H76" i="48"/>
  <c r="I76" i="48"/>
  <c r="C79" i="48"/>
  <c r="I79" i="48"/>
  <c r="H79" i="48"/>
  <c r="D79" i="48"/>
  <c r="H102" i="48"/>
  <c r="I102" i="48"/>
  <c r="H105" i="48"/>
  <c r="I105" i="48"/>
  <c r="D139" i="48"/>
  <c r="D164" i="48" s="1"/>
  <c r="C139" i="48"/>
  <c r="C164" i="48" s="1"/>
  <c r="H211" i="48"/>
  <c r="H217" i="48"/>
  <c r="I217" i="48"/>
  <c r="I71" i="47"/>
  <c r="I70" i="47" s="1"/>
  <c r="H71" i="47"/>
  <c r="H70" i="47" s="1"/>
  <c r="I76" i="47"/>
  <c r="H76" i="47"/>
  <c r="D79" i="47"/>
  <c r="H79" i="47"/>
  <c r="I79" i="47"/>
  <c r="C79" i="47"/>
  <c r="I102" i="47"/>
  <c r="H102" i="47"/>
  <c r="I105" i="47"/>
  <c r="H105" i="47"/>
  <c r="C139" i="47"/>
  <c r="C164" i="47" s="1"/>
  <c r="D139" i="47"/>
  <c r="D164" i="47" s="1"/>
  <c r="H211" i="47"/>
  <c r="I211" i="47"/>
  <c r="I217" i="47"/>
  <c r="H217" i="47"/>
  <c r="H71" i="46"/>
  <c r="H70" i="46" s="1"/>
  <c r="I71" i="46"/>
  <c r="I70" i="46" s="1"/>
  <c r="H76" i="46"/>
  <c r="I76" i="46"/>
  <c r="I79" i="46"/>
  <c r="H79" i="46"/>
  <c r="D79" i="46"/>
  <c r="H102" i="46"/>
  <c r="I102" i="46"/>
  <c r="H105" i="46"/>
  <c r="I105" i="46"/>
  <c r="D139" i="46"/>
  <c r="D164" i="46" s="1"/>
  <c r="C139" i="46"/>
  <c r="C164" i="46" s="1"/>
  <c r="I211" i="46"/>
  <c r="H211" i="46"/>
  <c r="H217" i="46"/>
  <c r="I217" i="46"/>
  <c r="H71" i="45"/>
  <c r="H70" i="45" s="1"/>
  <c r="I76" i="45"/>
  <c r="H76" i="45"/>
  <c r="D79" i="45"/>
  <c r="H79" i="45"/>
  <c r="I79" i="45"/>
  <c r="C79" i="45"/>
  <c r="I102" i="45"/>
  <c r="H102" i="45"/>
  <c r="I105" i="45"/>
  <c r="C139" i="45"/>
  <c r="C164" i="45" s="1"/>
  <c r="D139" i="45"/>
  <c r="D164" i="45" s="1"/>
  <c r="H211" i="45"/>
  <c r="I211" i="45"/>
  <c r="I217" i="45"/>
  <c r="H217" i="45"/>
  <c r="H71" i="44"/>
  <c r="H70" i="44" s="1"/>
  <c r="I71" i="44"/>
  <c r="I70" i="44" s="1"/>
  <c r="H76" i="44"/>
  <c r="I76" i="44"/>
  <c r="C79" i="44"/>
  <c r="I79" i="44"/>
  <c r="H79" i="44"/>
  <c r="H102" i="44"/>
  <c r="I102" i="44"/>
  <c r="H105" i="44"/>
  <c r="D139" i="44"/>
  <c r="D164" i="44" s="1"/>
  <c r="C139" i="44"/>
  <c r="C164" i="44" s="1"/>
  <c r="I211" i="44"/>
  <c r="H217" i="44"/>
  <c r="I217" i="44"/>
  <c r="I71" i="43"/>
  <c r="I70" i="43" s="1"/>
  <c r="H71" i="43"/>
  <c r="H70" i="43" s="1"/>
  <c r="I76" i="43"/>
  <c r="D79" i="43"/>
  <c r="H79" i="43"/>
  <c r="I79" i="43"/>
  <c r="C79" i="43"/>
  <c r="I102" i="43"/>
  <c r="I105" i="43"/>
  <c r="H105" i="43"/>
  <c r="C139" i="43"/>
  <c r="C164" i="43" s="1"/>
  <c r="D139" i="43"/>
  <c r="D164" i="43" s="1"/>
  <c r="H211" i="43"/>
  <c r="I211" i="43"/>
  <c r="I217" i="43"/>
  <c r="H217" i="43"/>
  <c r="H71" i="42"/>
  <c r="H70" i="42" s="1"/>
  <c r="I76" i="42"/>
  <c r="H79" i="42"/>
  <c r="D79" i="42"/>
  <c r="I102" i="42"/>
  <c r="I105" i="42"/>
  <c r="D139" i="42"/>
  <c r="D164" i="42" s="1"/>
  <c r="I211" i="42"/>
  <c r="H211" i="42"/>
  <c r="H217" i="42"/>
  <c r="I71" i="49"/>
  <c r="I70" i="49" s="1"/>
  <c r="H71" i="49"/>
  <c r="H70" i="49" s="1"/>
  <c r="I76" i="49"/>
  <c r="H76" i="49"/>
  <c r="H79" i="49"/>
  <c r="I79" i="49"/>
  <c r="C79" i="49"/>
  <c r="I102" i="49"/>
  <c r="I105" i="49"/>
  <c r="H105" i="49"/>
  <c r="C139" i="49"/>
  <c r="C164" i="49" s="1"/>
  <c r="D139" i="49"/>
  <c r="D164" i="49" s="1"/>
  <c r="H211" i="49"/>
  <c r="I211" i="49"/>
  <c r="I217" i="49"/>
  <c r="H217" i="49"/>
  <c r="I71" i="51"/>
  <c r="I70" i="51" s="1"/>
  <c r="H71" i="51"/>
  <c r="H70" i="51" s="1"/>
  <c r="I76" i="51"/>
  <c r="H76" i="51"/>
  <c r="D79" i="51"/>
  <c r="H79" i="51"/>
  <c r="I79" i="51"/>
  <c r="I102" i="51"/>
  <c r="H102" i="51"/>
  <c r="I105" i="51"/>
  <c r="I211" i="48"/>
  <c r="I16" i="43"/>
  <c r="D163" i="43" s="1"/>
  <c r="H16" i="42"/>
  <c r="C23" i="42" s="1"/>
  <c r="C27" i="42" s="1"/>
  <c r="H44" i="42" s="1"/>
  <c r="C54" i="42" s="1"/>
  <c r="H68" i="42" s="1"/>
  <c r="C139" i="51"/>
  <c r="C164" i="51" s="1"/>
  <c r="I211" i="51"/>
  <c r="H217" i="51"/>
  <c r="D113" i="50"/>
  <c r="H16" i="51"/>
  <c r="C23" i="51" s="1"/>
  <c r="C27" i="51" s="1"/>
  <c r="H44" i="51" s="1"/>
  <c r="C54" i="51" s="1"/>
  <c r="H68" i="51" s="1"/>
  <c r="H16" i="50"/>
  <c r="C23" i="50" s="1"/>
  <c r="C27" i="50" s="1"/>
  <c r="H44" i="50" s="1"/>
  <c r="C54" i="50" s="1"/>
  <c r="H68" i="50" s="1"/>
  <c r="H16" i="45"/>
  <c r="C23" i="45" s="1"/>
  <c r="C27" i="45" s="1"/>
  <c r="H44" i="45" s="1"/>
  <c r="C54" i="45" s="1"/>
  <c r="H68" i="45" s="1"/>
  <c r="I16" i="44"/>
  <c r="I19" i="44" s="1"/>
  <c r="I16" i="51"/>
  <c r="D163" i="51" s="1"/>
  <c r="I16" i="52"/>
  <c r="D163" i="52" s="1"/>
  <c r="D165" i="52" s="1"/>
  <c r="D187" i="52" s="1"/>
  <c r="D186" i="52" s="1"/>
  <c r="B111" i="50"/>
  <c r="B112" i="50"/>
  <c r="B110" i="49"/>
  <c r="B111" i="49"/>
  <c r="I16" i="45"/>
  <c r="D163" i="45" s="1"/>
  <c r="I16" i="49"/>
  <c r="D163" i="49" s="1"/>
  <c r="I16" i="48"/>
  <c r="D163" i="48" s="1"/>
  <c r="D48" i="49"/>
  <c r="C113" i="38"/>
  <c r="I16" i="50"/>
  <c r="D163" i="50" s="1"/>
  <c r="H16" i="48"/>
  <c r="C23" i="48" s="1"/>
  <c r="C27" i="48" s="1"/>
  <c r="H44" i="48" s="1"/>
  <c r="C54" i="48" s="1"/>
  <c r="H68" i="48" s="1"/>
  <c r="I16" i="47"/>
  <c r="D163" i="47" s="1"/>
  <c r="D113" i="38"/>
  <c r="I16" i="46"/>
  <c r="I19" i="46" s="1"/>
  <c r="H16" i="43"/>
  <c r="C23" i="43" s="1"/>
  <c r="C27" i="43" s="1"/>
  <c r="H44" i="43" s="1"/>
  <c r="C54" i="43" s="1"/>
  <c r="H68" i="43" s="1"/>
  <c r="H16" i="52"/>
  <c r="G177" i="52"/>
  <c r="G154" i="52"/>
  <c r="G233" i="52"/>
  <c r="G202" i="52"/>
  <c r="G62" i="52"/>
  <c r="G130" i="52"/>
  <c r="H38" i="52"/>
  <c r="H62" i="52"/>
  <c r="H93" i="52"/>
  <c r="H130" i="52"/>
  <c r="H202" i="52"/>
  <c r="G38" i="51"/>
  <c r="G62" i="51"/>
  <c r="G93" i="51"/>
  <c r="G130" i="51"/>
  <c r="H154" i="51"/>
  <c r="H177" i="51"/>
  <c r="G202" i="51"/>
  <c r="G233" i="51"/>
  <c r="H38" i="51"/>
  <c r="H62" i="51"/>
  <c r="H93" i="51"/>
  <c r="H130" i="51"/>
  <c r="G154" i="51"/>
  <c r="H202" i="51"/>
  <c r="G38" i="50"/>
  <c r="G62" i="50"/>
  <c r="G93" i="50"/>
  <c r="G130" i="50"/>
  <c r="H154" i="50"/>
  <c r="H177" i="50"/>
  <c r="G202" i="50"/>
  <c r="G233" i="50"/>
  <c r="H38" i="50"/>
  <c r="H62" i="50"/>
  <c r="H93" i="50"/>
  <c r="H130" i="50"/>
  <c r="G154" i="50"/>
  <c r="H202" i="50"/>
  <c r="G38" i="49"/>
  <c r="G62" i="49"/>
  <c r="G93" i="49"/>
  <c r="G130" i="49"/>
  <c r="G202" i="49"/>
  <c r="G233" i="49"/>
  <c r="H38" i="49"/>
  <c r="H62" i="49"/>
  <c r="H93" i="49"/>
  <c r="H130" i="49"/>
  <c r="G154" i="49"/>
  <c r="H202" i="49"/>
  <c r="G38" i="48"/>
  <c r="G62" i="48"/>
  <c r="G93" i="48"/>
  <c r="G130" i="48"/>
  <c r="H154" i="48"/>
  <c r="H177" i="48"/>
  <c r="G202" i="48"/>
  <c r="G233" i="48"/>
  <c r="H38" i="48"/>
  <c r="H62" i="48"/>
  <c r="H93" i="48"/>
  <c r="H130" i="48"/>
  <c r="G154" i="48"/>
  <c r="H202" i="48"/>
  <c r="G38" i="47"/>
  <c r="H16" i="47"/>
  <c r="G177" i="47"/>
  <c r="G154" i="47"/>
  <c r="G233" i="47"/>
  <c r="G202" i="47"/>
  <c r="G62" i="47"/>
  <c r="G130" i="47"/>
  <c r="H38" i="47"/>
  <c r="H62" i="47"/>
  <c r="H93" i="47"/>
  <c r="H130" i="47"/>
  <c r="H202" i="47"/>
  <c r="H16" i="46"/>
  <c r="G177" i="46"/>
  <c r="G154" i="46"/>
  <c r="G233" i="46"/>
  <c r="G202" i="46"/>
  <c r="G62" i="46"/>
  <c r="G130" i="46"/>
  <c r="H38" i="46"/>
  <c r="H62" i="46"/>
  <c r="H93" i="46"/>
  <c r="H130" i="46"/>
  <c r="H202" i="46"/>
  <c r="G38" i="45"/>
  <c r="G62" i="45"/>
  <c r="G93" i="45"/>
  <c r="G130" i="45"/>
  <c r="H154" i="45"/>
  <c r="H177" i="45"/>
  <c r="G202" i="45"/>
  <c r="G233" i="45"/>
  <c r="H38" i="45"/>
  <c r="H62" i="45"/>
  <c r="H93" i="45"/>
  <c r="H130" i="45"/>
  <c r="G154" i="45"/>
  <c r="H202" i="45"/>
  <c r="H16" i="44"/>
  <c r="G177" i="44"/>
  <c r="G154" i="44"/>
  <c r="G233" i="44"/>
  <c r="G202" i="44"/>
  <c r="G62" i="44"/>
  <c r="G130" i="44"/>
  <c r="H38" i="44"/>
  <c r="H62" i="44"/>
  <c r="H93" i="44"/>
  <c r="H130" i="44"/>
  <c r="H202" i="44"/>
  <c r="G38" i="43"/>
  <c r="G62" i="43"/>
  <c r="G93" i="43"/>
  <c r="G130" i="43"/>
  <c r="H154" i="43"/>
  <c r="H177" i="43"/>
  <c r="G202" i="43"/>
  <c r="G233" i="43"/>
  <c r="H38" i="43"/>
  <c r="H62" i="43"/>
  <c r="H93" i="43"/>
  <c r="H130" i="43"/>
  <c r="G154" i="43"/>
  <c r="H202" i="43"/>
  <c r="G38" i="42"/>
  <c r="G62" i="42"/>
  <c r="G93" i="42"/>
  <c r="G130" i="42"/>
  <c r="H154" i="42"/>
  <c r="H177" i="42"/>
  <c r="G202" i="42"/>
  <c r="G233" i="42"/>
  <c r="H38" i="42"/>
  <c r="H62" i="42"/>
  <c r="H93" i="42"/>
  <c r="H130" i="42"/>
  <c r="G154" i="42"/>
  <c r="H202" i="42"/>
  <c r="D23" i="51" l="1"/>
  <c r="D27" i="51" s="1"/>
  <c r="I44" i="51" s="1"/>
  <c r="D54" i="51" s="1"/>
  <c r="I68" i="51" s="1"/>
  <c r="D85" i="51" s="1"/>
  <c r="I100" i="51" s="1"/>
  <c r="D122" i="51" s="1"/>
  <c r="I137" i="51" s="1"/>
  <c r="D144" i="51" s="1"/>
  <c r="I184" i="51" s="1"/>
  <c r="D165" i="51"/>
  <c r="D187" i="51" s="1"/>
  <c r="D186" i="51" s="1"/>
  <c r="C163" i="48"/>
  <c r="C165" i="48" s="1"/>
  <c r="C187" i="48" s="1"/>
  <c r="C186" i="48" s="1"/>
  <c r="H19" i="48"/>
  <c r="H19" i="49"/>
  <c r="D23" i="46"/>
  <c r="D27" i="46" s="1"/>
  <c r="I44" i="46" s="1"/>
  <c r="D54" i="46" s="1"/>
  <c r="I68" i="46" s="1"/>
  <c r="D85" i="46" s="1"/>
  <c r="I100" i="46" s="1"/>
  <c r="D122" i="46" s="1"/>
  <c r="I161" i="46" s="1"/>
  <c r="C163" i="49"/>
  <c r="C165" i="49" s="1"/>
  <c r="C187" i="49" s="1"/>
  <c r="C186" i="49" s="1"/>
  <c r="D23" i="48"/>
  <c r="D27" i="48" s="1"/>
  <c r="I44" i="48" s="1"/>
  <c r="D54" i="48" s="1"/>
  <c r="I68" i="48" s="1"/>
  <c r="D85" i="48" s="1"/>
  <c r="I100" i="48" s="1"/>
  <c r="D122" i="48" s="1"/>
  <c r="I161" i="48" s="1"/>
  <c r="D169" i="48" s="1"/>
  <c r="I19" i="50"/>
  <c r="C163" i="50"/>
  <c r="C165" i="50" s="1"/>
  <c r="C187" i="50" s="1"/>
  <c r="C186" i="50" s="1"/>
  <c r="C85" i="50"/>
  <c r="H100" i="50" s="1"/>
  <c r="C122" i="50" s="1"/>
  <c r="H137" i="50" s="1"/>
  <c r="C144" i="50" s="1"/>
  <c r="H184" i="50" s="1"/>
  <c r="C85" i="42"/>
  <c r="H100" i="42" s="1"/>
  <c r="C122" i="42" s="1"/>
  <c r="H161" i="42" s="1"/>
  <c r="D23" i="45"/>
  <c r="D27" i="45" s="1"/>
  <c r="I44" i="45" s="1"/>
  <c r="D54" i="45" s="1"/>
  <c r="I68" i="45" s="1"/>
  <c r="G68" i="45" s="1"/>
  <c r="D165" i="43"/>
  <c r="D187" i="43" s="1"/>
  <c r="D186" i="43" s="1"/>
  <c r="D23" i="50"/>
  <c r="D27" i="50" s="1"/>
  <c r="I44" i="50" s="1"/>
  <c r="D54" i="50" s="1"/>
  <c r="I68" i="50" s="1"/>
  <c r="D85" i="50" s="1"/>
  <c r="I100" i="50" s="1"/>
  <c r="D122" i="50" s="1"/>
  <c r="I161" i="50" s="1"/>
  <c r="D169" i="50" s="1"/>
  <c r="D165" i="42"/>
  <c r="D187" i="42" s="1"/>
  <c r="D186" i="42" s="1"/>
  <c r="I19" i="48"/>
  <c r="I19" i="43"/>
  <c r="H19" i="51"/>
  <c r="D23" i="43"/>
  <c r="D27" i="43" s="1"/>
  <c r="I44" i="43" s="1"/>
  <c r="D54" i="43" s="1"/>
  <c r="I68" i="43" s="1"/>
  <c r="G68" i="43" s="1"/>
  <c r="D23" i="52"/>
  <c r="D27" i="52" s="1"/>
  <c r="I44" i="52" s="1"/>
  <c r="D54" i="52" s="1"/>
  <c r="I68" i="52" s="1"/>
  <c r="D85" i="52" s="1"/>
  <c r="I100" i="52" s="1"/>
  <c r="D122" i="52" s="1"/>
  <c r="I137" i="52" s="1"/>
  <c r="D144" i="52" s="1"/>
  <c r="I184" i="52" s="1"/>
  <c r="D191" i="52" s="1"/>
  <c r="I209" i="52" s="1"/>
  <c r="D225" i="52" s="1"/>
  <c r="I240" i="52" s="1"/>
  <c r="D248" i="52" s="1"/>
  <c r="I19" i="42"/>
  <c r="I19" i="45"/>
  <c r="C85" i="45"/>
  <c r="H100" i="45" s="1"/>
  <c r="C122" i="45" s="1"/>
  <c r="H137" i="45" s="1"/>
  <c r="C144" i="45" s="1"/>
  <c r="H184" i="45" s="1"/>
  <c r="D163" i="46"/>
  <c r="D165" i="46" s="1"/>
  <c r="D187" i="46" s="1"/>
  <c r="D186" i="46" s="1"/>
  <c r="D23" i="42"/>
  <c r="D27" i="42" s="1"/>
  <c r="I44" i="42" s="1"/>
  <c r="D54" i="42" s="1"/>
  <c r="I68" i="42" s="1"/>
  <c r="G68" i="42" s="1"/>
  <c r="D163" i="44"/>
  <c r="D165" i="44" s="1"/>
  <c r="D187" i="44" s="1"/>
  <c r="D186" i="44" s="1"/>
  <c r="D23" i="44"/>
  <c r="D27" i="44" s="1"/>
  <c r="I44" i="44" s="1"/>
  <c r="D54" i="44" s="1"/>
  <c r="I68" i="44" s="1"/>
  <c r="D85" i="44" s="1"/>
  <c r="I100" i="44" s="1"/>
  <c r="D122" i="44" s="1"/>
  <c r="I137" i="44" s="1"/>
  <c r="D144" i="44" s="1"/>
  <c r="I184" i="44" s="1"/>
  <c r="C85" i="51"/>
  <c r="H100" i="51" s="1"/>
  <c r="C122" i="51" s="1"/>
  <c r="H161" i="51" s="1"/>
  <c r="C85" i="48"/>
  <c r="H100" i="48" s="1"/>
  <c r="C122" i="48" s="1"/>
  <c r="H137" i="48" s="1"/>
  <c r="C144" i="48" s="1"/>
  <c r="H184" i="48" s="1"/>
  <c r="C163" i="45"/>
  <c r="C165" i="45" s="1"/>
  <c r="C187" i="45" s="1"/>
  <c r="C186" i="45" s="1"/>
  <c r="I19" i="52"/>
  <c r="C85" i="43"/>
  <c r="H100" i="43" s="1"/>
  <c r="C122" i="43" s="1"/>
  <c r="H137" i="43" s="1"/>
  <c r="C144" i="43" s="1"/>
  <c r="H184" i="43" s="1"/>
  <c r="D165" i="47"/>
  <c r="D187" i="47" s="1"/>
  <c r="D186" i="47" s="1"/>
  <c r="I19" i="51"/>
  <c r="D165" i="50"/>
  <c r="D187" i="50" s="1"/>
  <c r="D186" i="50" s="1"/>
  <c r="C163" i="51"/>
  <c r="C165" i="51" s="1"/>
  <c r="C187" i="51" s="1"/>
  <c r="C186" i="51" s="1"/>
  <c r="I19" i="47"/>
  <c r="D165" i="48"/>
  <c r="D187" i="48" s="1"/>
  <c r="D186" i="48" s="1"/>
  <c r="H19" i="43"/>
  <c r="H19" i="45"/>
  <c r="D165" i="49"/>
  <c r="D187" i="49" s="1"/>
  <c r="D186" i="49" s="1"/>
  <c r="C163" i="42"/>
  <c r="C165" i="42" s="1"/>
  <c r="C187" i="42" s="1"/>
  <c r="C186" i="42" s="1"/>
  <c r="H19" i="42"/>
  <c r="C163" i="43"/>
  <c r="C165" i="43" s="1"/>
  <c r="C187" i="43" s="1"/>
  <c r="C186" i="43" s="1"/>
  <c r="D23" i="47"/>
  <c r="D27" i="47" s="1"/>
  <c r="I44" i="47" s="1"/>
  <c r="D54" i="47" s="1"/>
  <c r="I68" i="47" s="1"/>
  <c r="D85" i="47" s="1"/>
  <c r="I100" i="47" s="1"/>
  <c r="D122" i="47" s="1"/>
  <c r="I137" i="47" s="1"/>
  <c r="D144" i="47" s="1"/>
  <c r="I184" i="47" s="1"/>
  <c r="I19" i="49"/>
  <c r="D23" i="49"/>
  <c r="D27" i="49" s="1"/>
  <c r="I44" i="49" s="1"/>
  <c r="D54" i="49" s="1"/>
  <c r="I68" i="49" s="1"/>
  <c r="D85" i="49" s="1"/>
  <c r="I100" i="49" s="1"/>
  <c r="D122" i="49" s="1"/>
  <c r="I161" i="49" s="1"/>
  <c r="D169" i="49" s="1"/>
  <c r="H19" i="50"/>
  <c r="D165" i="45"/>
  <c r="D187" i="45" s="1"/>
  <c r="D186" i="45" s="1"/>
  <c r="C23" i="52"/>
  <c r="C27" i="52" s="1"/>
  <c r="H44" i="52" s="1"/>
  <c r="C54" i="52" s="1"/>
  <c r="H68" i="52" s="1"/>
  <c r="H19" i="52"/>
  <c r="C163" i="52"/>
  <c r="C165" i="52" s="1"/>
  <c r="C187" i="52" s="1"/>
  <c r="C186" i="52" s="1"/>
  <c r="C85" i="49"/>
  <c r="H100" i="49" s="1"/>
  <c r="C122" i="49" s="1"/>
  <c r="C23" i="47"/>
  <c r="C27" i="47" s="1"/>
  <c r="H44" i="47" s="1"/>
  <c r="C54" i="47" s="1"/>
  <c r="H68" i="47" s="1"/>
  <c r="H19" i="47"/>
  <c r="C163" i="47"/>
  <c r="C165" i="47" s="1"/>
  <c r="C187" i="47" s="1"/>
  <c r="C186" i="47" s="1"/>
  <c r="C23" i="46"/>
  <c r="C27" i="46" s="1"/>
  <c r="H44" i="46" s="1"/>
  <c r="C54" i="46" s="1"/>
  <c r="H68" i="46" s="1"/>
  <c r="H19" i="46"/>
  <c r="C163" i="46"/>
  <c r="C165" i="46" s="1"/>
  <c r="C187" i="46" s="1"/>
  <c r="C186" i="46" s="1"/>
  <c r="C23" i="44"/>
  <c r="C27" i="44" s="1"/>
  <c r="H44" i="44" s="1"/>
  <c r="C54" i="44" s="1"/>
  <c r="H68" i="44" s="1"/>
  <c r="H19" i="44"/>
  <c r="C163" i="44"/>
  <c r="C165" i="44" s="1"/>
  <c r="C187" i="44" s="1"/>
  <c r="C186" i="44" s="1"/>
  <c r="G68" i="48" l="1"/>
  <c r="D191" i="51"/>
  <c r="I209" i="51" s="1"/>
  <c r="D225" i="51" s="1"/>
  <c r="I240" i="51" s="1"/>
  <c r="D248" i="51" s="1"/>
  <c r="G68" i="51"/>
  <c r="C191" i="50"/>
  <c r="H209" i="50" s="1"/>
  <c r="C225" i="50" s="1"/>
  <c r="H240" i="50" s="1"/>
  <c r="C248" i="50" s="1"/>
  <c r="G68" i="50"/>
  <c r="H137" i="51"/>
  <c r="C144" i="51" s="1"/>
  <c r="H184" i="51" s="1"/>
  <c r="C191" i="51" s="1"/>
  <c r="H209" i="51" s="1"/>
  <c r="C225" i="51" s="1"/>
  <c r="H240" i="51" s="1"/>
  <c r="C248" i="51" s="1"/>
  <c r="D85" i="43"/>
  <c r="I100" i="43" s="1"/>
  <c r="D122" i="43" s="1"/>
  <c r="I161" i="43" s="1"/>
  <c r="D169" i="43" s="1"/>
  <c r="H161" i="48"/>
  <c r="C169" i="48" s="1"/>
  <c r="D85" i="45"/>
  <c r="I100" i="45" s="1"/>
  <c r="D122" i="45" s="1"/>
  <c r="I137" i="45" s="1"/>
  <c r="D144" i="45" s="1"/>
  <c r="I184" i="45" s="1"/>
  <c r="D191" i="45" s="1"/>
  <c r="I209" i="45" s="1"/>
  <c r="D225" i="45" s="1"/>
  <c r="I240" i="45" s="1"/>
  <c r="D248" i="45" s="1"/>
  <c r="D85" i="42"/>
  <c r="I100" i="42" s="1"/>
  <c r="D122" i="42" s="1"/>
  <c r="I161" i="42" s="1"/>
  <c r="D169" i="42" s="1"/>
  <c r="H161" i="50"/>
  <c r="C169" i="50" s="1"/>
  <c r="H137" i="42"/>
  <c r="C144" i="42" s="1"/>
  <c r="H184" i="42" s="1"/>
  <c r="C191" i="42" s="1"/>
  <c r="H209" i="42" s="1"/>
  <c r="C225" i="42" s="1"/>
  <c r="H240" i="42" s="1"/>
  <c r="C248" i="42" s="1"/>
  <c r="H161" i="45"/>
  <c r="C169" i="45" s="1"/>
  <c r="I161" i="52"/>
  <c r="D169" i="52" s="1"/>
  <c r="I137" i="50"/>
  <c r="D144" i="50" s="1"/>
  <c r="I184" i="50" s="1"/>
  <c r="D191" i="50" s="1"/>
  <c r="I209" i="50" s="1"/>
  <c r="D225" i="50" s="1"/>
  <c r="I240" i="50" s="1"/>
  <c r="D248" i="50" s="1"/>
  <c r="I137" i="46"/>
  <c r="D144" i="46" s="1"/>
  <c r="I184" i="46" s="1"/>
  <c r="D191" i="46" s="1"/>
  <c r="I209" i="46" s="1"/>
  <c r="D225" i="46" s="1"/>
  <c r="I240" i="46" s="1"/>
  <c r="D248" i="46" s="1"/>
  <c r="D191" i="44"/>
  <c r="I209" i="44" s="1"/>
  <c r="D225" i="44" s="1"/>
  <c r="I240" i="44" s="1"/>
  <c r="D248" i="44" s="1"/>
  <c r="D169" i="46"/>
  <c r="C169" i="51"/>
  <c r="H161" i="43"/>
  <c r="C169" i="43" s="1"/>
  <c r="C169" i="42"/>
  <c r="D191" i="47"/>
  <c r="I209" i="47" s="1"/>
  <c r="D225" i="47" s="1"/>
  <c r="I240" i="47" s="1"/>
  <c r="D248" i="47" s="1"/>
  <c r="I161" i="47"/>
  <c r="D169" i="47" s="1"/>
  <c r="I137" i="48"/>
  <c r="D144" i="48" s="1"/>
  <c r="I184" i="48" s="1"/>
  <c r="D191" i="48" s="1"/>
  <c r="I209" i="48" s="1"/>
  <c r="D225" i="48" s="1"/>
  <c r="I240" i="48" s="1"/>
  <c r="D248" i="48" s="1"/>
  <c r="I137" i="49"/>
  <c r="D144" i="49" s="1"/>
  <c r="I184" i="49" s="1"/>
  <c r="D191" i="49" s="1"/>
  <c r="I209" i="49" s="1"/>
  <c r="D225" i="49" s="1"/>
  <c r="I240" i="49" s="1"/>
  <c r="D248" i="49" s="1"/>
  <c r="G68" i="49"/>
  <c r="C191" i="43"/>
  <c r="H209" i="43" s="1"/>
  <c r="C225" i="43" s="1"/>
  <c r="H240" i="43" s="1"/>
  <c r="C248" i="43" s="1"/>
  <c r="I161" i="51"/>
  <c r="D169" i="51" s="1"/>
  <c r="C191" i="45"/>
  <c r="H209" i="45" s="1"/>
  <c r="C225" i="45" s="1"/>
  <c r="H240" i="45" s="1"/>
  <c r="C248" i="45" s="1"/>
  <c r="I161" i="44"/>
  <c r="D169" i="44" s="1"/>
  <c r="C191" i="48"/>
  <c r="H209" i="48" s="1"/>
  <c r="C225" i="48" s="1"/>
  <c r="H240" i="48" s="1"/>
  <c r="C248" i="48" s="1"/>
  <c r="C85" i="52"/>
  <c r="H100" i="52" s="1"/>
  <c r="C122" i="52" s="1"/>
  <c r="G68" i="52"/>
  <c r="H161" i="49"/>
  <c r="C169" i="49" s="1"/>
  <c r="H137" i="49"/>
  <c r="C144" i="49" s="1"/>
  <c r="H184" i="49" s="1"/>
  <c r="C191" i="49" s="1"/>
  <c r="H209" i="49" s="1"/>
  <c r="C225" i="49" s="1"/>
  <c r="H240" i="49" s="1"/>
  <c r="C248" i="49" s="1"/>
  <c r="C85" i="47"/>
  <c r="H100" i="47" s="1"/>
  <c r="C122" i="47" s="1"/>
  <c r="G68" i="47"/>
  <c r="C85" i="46"/>
  <c r="H100" i="46" s="1"/>
  <c r="C122" i="46" s="1"/>
  <c r="G68" i="46"/>
  <c r="C85" i="44"/>
  <c r="H100" i="44" s="1"/>
  <c r="C122" i="44" s="1"/>
  <c r="G68" i="44"/>
  <c r="I137" i="43" l="1"/>
  <c r="D144" i="43" s="1"/>
  <c r="I184" i="43" s="1"/>
  <c r="D191" i="43" s="1"/>
  <c r="I209" i="43" s="1"/>
  <c r="D225" i="43" s="1"/>
  <c r="I240" i="43" s="1"/>
  <c r="D248" i="43" s="1"/>
  <c r="I137" i="42"/>
  <c r="D144" i="42" s="1"/>
  <c r="I184" i="42" s="1"/>
  <c r="D191" i="42" s="1"/>
  <c r="I209" i="42" s="1"/>
  <c r="D225" i="42" s="1"/>
  <c r="I240" i="42" s="1"/>
  <c r="D248" i="42" s="1"/>
  <c r="I161" i="45"/>
  <c r="D169" i="45" s="1"/>
  <c r="H161" i="52"/>
  <c r="C169" i="52" s="1"/>
  <c r="H137" i="52"/>
  <c r="C144" i="52" s="1"/>
  <c r="H184" i="52" s="1"/>
  <c r="C191" i="52" s="1"/>
  <c r="H209" i="52" s="1"/>
  <c r="C225" i="52" s="1"/>
  <c r="H240" i="52" s="1"/>
  <c r="C248" i="52" s="1"/>
  <c r="H161" i="47"/>
  <c r="C169" i="47" s="1"/>
  <c r="H137" i="47"/>
  <c r="C144" i="47" s="1"/>
  <c r="H184" i="47" s="1"/>
  <c r="C191" i="47" s="1"/>
  <c r="H209" i="47" s="1"/>
  <c r="C225" i="47" s="1"/>
  <c r="H240" i="47" s="1"/>
  <c r="C248" i="47" s="1"/>
  <c r="H161" i="46"/>
  <c r="C169" i="46" s="1"/>
  <c r="H137" i="46"/>
  <c r="C144" i="46" s="1"/>
  <c r="H184" i="46" s="1"/>
  <c r="C191" i="46" s="1"/>
  <c r="H209" i="46" s="1"/>
  <c r="C225" i="46" s="1"/>
  <c r="H240" i="46" s="1"/>
  <c r="C248" i="46" s="1"/>
  <c r="H161" i="44"/>
  <c r="C169" i="44" s="1"/>
  <c r="H137" i="44"/>
  <c r="C144" i="44" s="1"/>
  <c r="H184" i="44" s="1"/>
  <c r="C191" i="44" s="1"/>
  <c r="H209" i="44" s="1"/>
  <c r="C225" i="44" s="1"/>
  <c r="H240" i="44" s="1"/>
  <c r="C248" i="44" s="1"/>
  <c r="H211" i="39" l="1"/>
  <c r="C139" i="39"/>
  <c r="C164" i="39" s="1"/>
  <c r="I113" i="39"/>
  <c r="H113" i="39"/>
  <c r="D102" i="39"/>
  <c r="C102" i="39"/>
  <c r="D79" i="39"/>
  <c r="I76" i="39"/>
  <c r="I71" i="39"/>
  <c r="I16" i="39"/>
  <c r="D242" i="38"/>
  <c r="C242" i="38"/>
  <c r="H217" i="38"/>
  <c r="I211" i="38"/>
  <c r="I113" i="38"/>
  <c r="D102" i="38"/>
  <c r="C102" i="38"/>
  <c r="H79" i="38"/>
  <c r="D79" i="38"/>
  <c r="C79" i="38"/>
  <c r="I76" i="38"/>
  <c r="H76" i="38"/>
  <c r="I233" i="39"/>
  <c r="D233" i="39"/>
  <c r="C233" i="39"/>
  <c r="B233" i="39"/>
  <c r="I202" i="39"/>
  <c r="D202" i="39"/>
  <c r="C202" i="39"/>
  <c r="B202" i="39"/>
  <c r="D188" i="39"/>
  <c r="C188" i="39"/>
  <c r="I177" i="39"/>
  <c r="D177" i="39"/>
  <c r="C177" i="39"/>
  <c r="B177" i="39"/>
  <c r="B166" i="39"/>
  <c r="B188" i="39" s="1"/>
  <c r="I154" i="39"/>
  <c r="D154" i="39"/>
  <c r="C154" i="39"/>
  <c r="B154" i="39"/>
  <c r="I130" i="39"/>
  <c r="D130" i="39"/>
  <c r="C130" i="39"/>
  <c r="B130" i="39"/>
  <c r="I93" i="39"/>
  <c r="D93" i="39"/>
  <c r="C93" i="39"/>
  <c r="B93" i="39"/>
  <c r="H71" i="39"/>
  <c r="I62" i="39"/>
  <c r="D62" i="39"/>
  <c r="C62" i="39"/>
  <c r="B62" i="39"/>
  <c r="I38" i="39"/>
  <c r="D38" i="39"/>
  <c r="C38" i="39"/>
  <c r="B38" i="39"/>
  <c r="H10" i="39"/>
  <c r="H233" i="39" s="1"/>
  <c r="G10" i="39"/>
  <c r="G177" i="39" s="1"/>
  <c r="I233" i="38"/>
  <c r="D233" i="38"/>
  <c r="C233" i="38"/>
  <c r="B233" i="38"/>
  <c r="I202" i="38"/>
  <c r="D202" i="38"/>
  <c r="C202" i="38"/>
  <c r="B202" i="38"/>
  <c r="D188" i="38"/>
  <c r="C188" i="38"/>
  <c r="I177" i="38"/>
  <c r="D177" i="38"/>
  <c r="C177" i="38"/>
  <c r="B177" i="38"/>
  <c r="B166" i="38"/>
  <c r="B188" i="38" s="1"/>
  <c r="I154" i="38"/>
  <c r="D154" i="38"/>
  <c r="C154" i="38"/>
  <c r="B154" i="38"/>
  <c r="I130" i="38"/>
  <c r="D130" i="38"/>
  <c r="C130" i="38"/>
  <c r="B130" i="38"/>
  <c r="I93" i="38"/>
  <c r="D93" i="38"/>
  <c r="C93" i="38"/>
  <c r="B93" i="38"/>
  <c r="I62" i="38"/>
  <c r="D62" i="38"/>
  <c r="C62" i="38"/>
  <c r="B62" i="38"/>
  <c r="I38" i="38"/>
  <c r="D38" i="38"/>
  <c r="C38" i="38"/>
  <c r="B38" i="38"/>
  <c r="H10" i="38"/>
  <c r="H233" i="38" s="1"/>
  <c r="G10" i="38"/>
  <c r="G177" i="38" s="1"/>
  <c r="H16" i="38" l="1"/>
  <c r="C23" i="38" s="1"/>
  <c r="C27" i="38" s="1"/>
  <c r="H44" i="38" s="1"/>
  <c r="C54" i="38" s="1"/>
  <c r="H68" i="38" s="1"/>
  <c r="H79" i="39"/>
  <c r="I79" i="39"/>
  <c r="H113" i="38"/>
  <c r="H102" i="38"/>
  <c r="H102" i="39"/>
  <c r="H71" i="38"/>
  <c r="H70" i="38" s="1"/>
  <c r="H105" i="39"/>
  <c r="H105" i="38"/>
  <c r="C113" i="39"/>
  <c r="D113" i="39"/>
  <c r="I79" i="38"/>
  <c r="I217" i="39"/>
  <c r="C242" i="39"/>
  <c r="D242" i="39"/>
  <c r="C139" i="38"/>
  <c r="C164" i="38" s="1"/>
  <c r="D139" i="38"/>
  <c r="D164" i="38" s="1"/>
  <c r="I105" i="39"/>
  <c r="D163" i="39"/>
  <c r="H70" i="39"/>
  <c r="I102" i="39"/>
  <c r="I70" i="39"/>
  <c r="H211" i="38"/>
  <c r="H16" i="39"/>
  <c r="C23" i="39" s="1"/>
  <c r="C27" i="39" s="1"/>
  <c r="H44" i="39" s="1"/>
  <c r="C54" i="39" s="1"/>
  <c r="H68" i="39" s="1"/>
  <c r="H76" i="39"/>
  <c r="C79" i="39"/>
  <c r="H217" i="39"/>
  <c r="I16" i="38"/>
  <c r="D163" i="38" s="1"/>
  <c r="I71" i="38"/>
  <c r="I70" i="38" s="1"/>
  <c r="I102" i="38"/>
  <c r="I105" i="38"/>
  <c r="I217" i="38"/>
  <c r="D139" i="39"/>
  <c r="D164" i="39" s="1"/>
  <c r="I211" i="39"/>
  <c r="D23" i="39"/>
  <c r="D27" i="39" s="1"/>
  <c r="I44" i="39" s="1"/>
  <c r="D54" i="39" s="1"/>
  <c r="I68" i="39" s="1"/>
  <c r="G38" i="39"/>
  <c r="G62" i="39"/>
  <c r="G93" i="39"/>
  <c r="G130" i="39"/>
  <c r="H154" i="39"/>
  <c r="H177" i="39"/>
  <c r="G202" i="39"/>
  <c r="G233" i="39"/>
  <c r="I19" i="39"/>
  <c r="H38" i="39"/>
  <c r="H62" i="39"/>
  <c r="H93" i="39"/>
  <c r="H130" i="39"/>
  <c r="G154" i="39"/>
  <c r="H202" i="39"/>
  <c r="G38" i="38"/>
  <c r="G62" i="38"/>
  <c r="G93" i="38"/>
  <c r="G130" i="38"/>
  <c r="H154" i="38"/>
  <c r="H177" i="38"/>
  <c r="G202" i="38"/>
  <c r="G233" i="38"/>
  <c r="H38" i="38"/>
  <c r="H62" i="38"/>
  <c r="H93" i="38"/>
  <c r="H130" i="38"/>
  <c r="G154" i="38"/>
  <c r="H202" i="38"/>
  <c r="D165" i="38" l="1"/>
  <c r="D187" i="38" s="1"/>
  <c r="D186" i="38" s="1"/>
  <c r="C85" i="39"/>
  <c r="H100" i="39" s="1"/>
  <c r="C122" i="39" s="1"/>
  <c r="H161" i="39" s="1"/>
  <c r="C85" i="38"/>
  <c r="H100" i="38" s="1"/>
  <c r="C122" i="38" s="1"/>
  <c r="H137" i="38" s="1"/>
  <c r="C144" i="38" s="1"/>
  <c r="H184" i="38" s="1"/>
  <c r="C163" i="38"/>
  <c r="C165" i="38" s="1"/>
  <c r="C187" i="38" s="1"/>
  <c r="C186" i="38" s="1"/>
  <c r="H19" i="38"/>
  <c r="D165" i="39"/>
  <c r="D187" i="39" s="1"/>
  <c r="D186" i="39" s="1"/>
  <c r="D85" i="39"/>
  <c r="I100" i="39" s="1"/>
  <c r="D122" i="39" s="1"/>
  <c r="I137" i="39" s="1"/>
  <c r="D144" i="39" s="1"/>
  <c r="I184" i="39" s="1"/>
  <c r="C163" i="39"/>
  <c r="C165" i="39" s="1"/>
  <c r="C187" i="39" s="1"/>
  <c r="C186" i="39" s="1"/>
  <c r="I19" i="38"/>
  <c r="D23" i="38"/>
  <c r="D27" i="38" s="1"/>
  <c r="I44" i="38" s="1"/>
  <c r="D54" i="38" s="1"/>
  <c r="I68" i="38" s="1"/>
  <c r="D85" i="38" s="1"/>
  <c r="I100" i="38" s="1"/>
  <c r="D122" i="38" s="1"/>
  <c r="I161" i="38" s="1"/>
  <c r="D169" i="38" s="1"/>
  <c r="H19" i="39"/>
  <c r="G68" i="39"/>
  <c r="C169" i="39" l="1"/>
  <c r="H161" i="38"/>
  <c r="C169" i="38" s="1"/>
  <c r="H137" i="39"/>
  <c r="C144" i="39" s="1"/>
  <c r="H184" i="39" s="1"/>
  <c r="C191" i="39" s="1"/>
  <c r="H209" i="39" s="1"/>
  <c r="C225" i="39" s="1"/>
  <c r="H240" i="39" s="1"/>
  <c r="C248" i="39" s="1"/>
  <c r="C191" i="38"/>
  <c r="H209" i="38" s="1"/>
  <c r="C225" i="38" s="1"/>
  <c r="H240" i="38" s="1"/>
  <c r="C248" i="38" s="1"/>
  <c r="I161" i="39"/>
  <c r="D169" i="39" s="1"/>
  <c r="G68" i="38"/>
  <c r="D191" i="39"/>
  <c r="I209" i="39" s="1"/>
  <c r="D225" i="39" s="1"/>
  <c r="I240" i="39" s="1"/>
  <c r="D248" i="39" s="1"/>
  <c r="I137" i="38"/>
  <c r="D144" i="38" s="1"/>
  <c r="I184" i="38" s="1"/>
  <c r="D191" i="38" s="1"/>
  <c r="I209" i="38" s="1"/>
  <c r="D225" i="38" s="1"/>
  <c r="I240" i="38" s="1"/>
  <c r="D248" i="38" s="1"/>
  <c r="F48" i="28"/>
  <c r="D48" i="28"/>
  <c r="B48" i="28"/>
  <c r="D48" i="31"/>
  <c r="E48" i="32" l="1"/>
  <c r="E48" i="29"/>
  <c r="C48" i="29"/>
  <c r="D48" i="30"/>
  <c r="F48" i="30"/>
  <c r="B48" i="30"/>
  <c r="C48" i="32"/>
  <c r="B48" i="31"/>
  <c r="F48" i="31"/>
  <c r="C48" i="30"/>
  <c r="E48" i="30"/>
  <c r="B48" i="29"/>
  <c r="D48" i="29"/>
  <c r="F48" i="29"/>
  <c r="C48" i="28"/>
  <c r="E48" i="28"/>
  <c r="B48" i="32"/>
  <c r="D48" i="32"/>
  <c r="F48" i="32"/>
  <c r="C48" i="31"/>
  <c r="E48" i="31"/>
  <c r="F242" i="35" l="1"/>
  <c r="E242" i="35"/>
  <c r="D242" i="35"/>
  <c r="F102" i="35"/>
  <c r="E102" i="35"/>
  <c r="D102" i="35"/>
  <c r="L113" i="34"/>
  <c r="K113" i="34"/>
  <c r="F113" i="34"/>
  <c r="E113" i="34"/>
  <c r="D113" i="34"/>
  <c r="F102" i="34"/>
  <c r="E102" i="34"/>
  <c r="D102" i="34"/>
  <c r="E79" i="34"/>
  <c r="F244" i="34"/>
  <c r="E244" i="34"/>
  <c r="F233" i="35"/>
  <c r="E233" i="35"/>
  <c r="D233" i="35"/>
  <c r="C233" i="35"/>
  <c r="B233" i="35"/>
  <c r="F202" i="35"/>
  <c r="E202" i="35"/>
  <c r="D202" i="35"/>
  <c r="C202" i="35"/>
  <c r="B202" i="35"/>
  <c r="F188" i="35"/>
  <c r="E188" i="35"/>
  <c r="D188" i="35"/>
  <c r="C188" i="35"/>
  <c r="F177" i="35"/>
  <c r="E177" i="35"/>
  <c r="D177" i="35"/>
  <c r="C177" i="35"/>
  <c r="B177" i="35"/>
  <c r="B166" i="35"/>
  <c r="B188" i="35" s="1"/>
  <c r="F154" i="35"/>
  <c r="E154" i="35"/>
  <c r="D154" i="35"/>
  <c r="C154" i="35"/>
  <c r="B154" i="35"/>
  <c r="F130" i="35"/>
  <c r="E130" i="35"/>
  <c r="D130" i="35"/>
  <c r="C130" i="35"/>
  <c r="B130" i="35"/>
  <c r="F93" i="35"/>
  <c r="E93" i="35"/>
  <c r="D93" i="35"/>
  <c r="C93" i="35"/>
  <c r="B93" i="35"/>
  <c r="I69" i="35"/>
  <c r="F62" i="35"/>
  <c r="E62" i="35"/>
  <c r="D62" i="35"/>
  <c r="C62" i="35"/>
  <c r="B62" i="35"/>
  <c r="F38" i="35"/>
  <c r="E38" i="35"/>
  <c r="D38" i="35"/>
  <c r="C38" i="35"/>
  <c r="B38" i="35"/>
  <c r="M10" i="35"/>
  <c r="L10" i="35"/>
  <c r="K10" i="35"/>
  <c r="J10" i="35"/>
  <c r="I10" i="35"/>
  <c r="F233" i="34"/>
  <c r="E233" i="34"/>
  <c r="D233" i="34"/>
  <c r="C233" i="34"/>
  <c r="B233" i="34"/>
  <c r="F202" i="34"/>
  <c r="E202" i="34"/>
  <c r="D202" i="34"/>
  <c r="C202" i="34"/>
  <c r="B202" i="34"/>
  <c r="F188" i="34"/>
  <c r="E188" i="34"/>
  <c r="D188" i="34"/>
  <c r="C188" i="34"/>
  <c r="F177" i="34"/>
  <c r="E177" i="34"/>
  <c r="D177" i="34"/>
  <c r="C177" i="34"/>
  <c r="B177" i="34"/>
  <c r="B166" i="34"/>
  <c r="B188" i="34" s="1"/>
  <c r="F154" i="34"/>
  <c r="E154" i="34"/>
  <c r="D154" i="34"/>
  <c r="C154" i="34"/>
  <c r="B154" i="34"/>
  <c r="E139" i="34"/>
  <c r="E164" i="34" s="1"/>
  <c r="D164" i="34"/>
  <c r="F130" i="34"/>
  <c r="E130" i="34"/>
  <c r="D130" i="34"/>
  <c r="C130" i="34"/>
  <c r="B130" i="34"/>
  <c r="M113" i="34"/>
  <c r="L102" i="34"/>
  <c r="F93" i="34"/>
  <c r="E93" i="34"/>
  <c r="D93" i="34"/>
  <c r="C93" i="34"/>
  <c r="B93" i="34"/>
  <c r="I69" i="34"/>
  <c r="F62" i="34"/>
  <c r="E62" i="34"/>
  <c r="D62" i="34"/>
  <c r="C62" i="34"/>
  <c r="B62" i="34"/>
  <c r="F38" i="34"/>
  <c r="E38" i="34"/>
  <c r="D38" i="34"/>
  <c r="C38" i="34"/>
  <c r="B38" i="34"/>
  <c r="M10" i="34"/>
  <c r="L10" i="34"/>
  <c r="K10" i="34"/>
  <c r="J10" i="34"/>
  <c r="I10" i="34"/>
  <c r="D113" i="35" l="1"/>
  <c r="E113" i="35"/>
  <c r="F113" i="35"/>
  <c r="K113" i="35"/>
  <c r="L113" i="35"/>
  <c r="M113" i="35"/>
  <c r="K71" i="35"/>
  <c r="K70" i="35" s="1"/>
  <c r="F79" i="35"/>
  <c r="L79" i="35"/>
  <c r="M102" i="35"/>
  <c r="K105" i="35"/>
  <c r="M217" i="35"/>
  <c r="E242" i="34"/>
  <c r="D242" i="34"/>
  <c r="F242" i="34"/>
  <c r="D139" i="35"/>
  <c r="D164" i="35" s="1"/>
  <c r="K105" i="34"/>
  <c r="M105" i="34"/>
  <c r="K211" i="34"/>
  <c r="M211" i="34"/>
  <c r="L217" i="34"/>
  <c r="L16" i="35"/>
  <c r="E163" i="35" s="1"/>
  <c r="K71" i="34"/>
  <c r="K70" i="34" s="1"/>
  <c r="M71" i="34"/>
  <c r="M70" i="34" s="1"/>
  <c r="L71" i="34"/>
  <c r="L70" i="34" s="1"/>
  <c r="K76" i="34"/>
  <c r="M76" i="34"/>
  <c r="L76" i="34"/>
  <c r="D79" i="34"/>
  <c r="F79" i="34"/>
  <c r="L79" i="34"/>
  <c r="K79" i="34"/>
  <c r="M79" i="34"/>
  <c r="K102" i="34"/>
  <c r="M102" i="34"/>
  <c r="L105" i="34"/>
  <c r="F139" i="34"/>
  <c r="F164" i="34" s="1"/>
  <c r="L211" i="34"/>
  <c r="K217" i="34"/>
  <c r="M217" i="34"/>
  <c r="L71" i="35"/>
  <c r="L70" i="35" s="1"/>
  <c r="M71" i="35"/>
  <c r="M70" i="35" s="1"/>
  <c r="L76" i="35"/>
  <c r="K76" i="35"/>
  <c r="M76" i="35"/>
  <c r="E79" i="35"/>
  <c r="K79" i="35"/>
  <c r="M79" i="35"/>
  <c r="D79" i="35"/>
  <c r="L102" i="35"/>
  <c r="K102" i="35"/>
  <c r="L105" i="35"/>
  <c r="M105" i="35"/>
  <c r="F139" i="35"/>
  <c r="F164" i="35" s="1"/>
  <c r="K211" i="35"/>
  <c r="M211" i="35"/>
  <c r="E139" i="35"/>
  <c r="E164" i="35" s="1"/>
  <c r="L211" i="35"/>
  <c r="L217" i="35"/>
  <c r="K217" i="35"/>
  <c r="L16" i="34"/>
  <c r="L19" i="34" s="1"/>
  <c r="K16" i="34"/>
  <c r="D23" i="34" s="1"/>
  <c r="D27" i="34" s="1"/>
  <c r="K44" i="34" s="1"/>
  <c r="D54" i="34" s="1"/>
  <c r="K68" i="34" s="1"/>
  <c r="M16" i="34"/>
  <c r="F23" i="34" s="1"/>
  <c r="F27" i="34" s="1"/>
  <c r="M44" i="34" s="1"/>
  <c r="F54" i="34" s="1"/>
  <c r="M68" i="34" s="1"/>
  <c r="K16" i="35"/>
  <c r="D163" i="35" s="1"/>
  <c r="M16" i="35"/>
  <c r="F23" i="35" s="1"/>
  <c r="F27" i="35" s="1"/>
  <c r="M44" i="35" s="1"/>
  <c r="F54" i="35" s="1"/>
  <c r="M68" i="35" s="1"/>
  <c r="J233" i="35"/>
  <c r="J202" i="35"/>
  <c r="J130" i="35"/>
  <c r="J93" i="35"/>
  <c r="J177" i="35"/>
  <c r="J154" i="35"/>
  <c r="J62" i="35"/>
  <c r="J38" i="35"/>
  <c r="L233" i="35"/>
  <c r="L202" i="35"/>
  <c r="L130" i="35"/>
  <c r="L93" i="35"/>
  <c r="L177" i="35"/>
  <c r="L154" i="35"/>
  <c r="L62" i="35"/>
  <c r="L38" i="35"/>
  <c r="I177" i="35"/>
  <c r="I154" i="35"/>
  <c r="I62" i="35"/>
  <c r="I38" i="35"/>
  <c r="I233" i="35"/>
  <c r="I202" i="35"/>
  <c r="I130" i="35"/>
  <c r="I93" i="35"/>
  <c r="K177" i="35"/>
  <c r="K154" i="35"/>
  <c r="K62" i="35"/>
  <c r="K38" i="35"/>
  <c r="K233" i="35"/>
  <c r="K202" i="35"/>
  <c r="K130" i="35"/>
  <c r="K93" i="35"/>
  <c r="M177" i="35"/>
  <c r="M154" i="35"/>
  <c r="M62" i="35"/>
  <c r="M38" i="35"/>
  <c r="M233" i="35"/>
  <c r="M202" i="35"/>
  <c r="M130" i="35"/>
  <c r="M93" i="35"/>
  <c r="J233" i="34"/>
  <c r="J202" i="34"/>
  <c r="J130" i="34"/>
  <c r="J93" i="34"/>
  <c r="J177" i="34"/>
  <c r="J154" i="34"/>
  <c r="J62" i="34"/>
  <c r="J38" i="34"/>
  <c r="L233" i="34"/>
  <c r="L202" i="34"/>
  <c r="L130" i="34"/>
  <c r="L93" i="34"/>
  <c r="L177" i="34"/>
  <c r="L154" i="34"/>
  <c r="L62" i="34"/>
  <c r="L38" i="34"/>
  <c r="I177" i="34"/>
  <c r="I154" i="34"/>
  <c r="I62" i="34"/>
  <c r="I38" i="34"/>
  <c r="I233" i="34"/>
  <c r="I202" i="34"/>
  <c r="I130" i="34"/>
  <c r="I93" i="34"/>
  <c r="K177" i="34"/>
  <c r="K154" i="34"/>
  <c r="K62" i="34"/>
  <c r="K38" i="34"/>
  <c r="K233" i="34"/>
  <c r="K202" i="34"/>
  <c r="K130" i="34"/>
  <c r="K93" i="34"/>
  <c r="M177" i="34"/>
  <c r="M154" i="34"/>
  <c r="M62" i="34"/>
  <c r="M38" i="34"/>
  <c r="M233" i="34"/>
  <c r="M202" i="34"/>
  <c r="M130" i="34"/>
  <c r="M93" i="34"/>
  <c r="M19" i="35" l="1"/>
  <c r="E163" i="34"/>
  <c r="E165" i="34" s="1"/>
  <c r="E187" i="34" s="1"/>
  <c r="E186" i="34" s="1"/>
  <c r="K19" i="35"/>
  <c r="D23" i="35"/>
  <c r="D27" i="35" s="1"/>
  <c r="K44" i="35" s="1"/>
  <c r="D54" i="35" s="1"/>
  <c r="K68" i="35" s="1"/>
  <c r="D85" i="35" s="1"/>
  <c r="K100" i="35" s="1"/>
  <c r="D122" i="35" s="1"/>
  <c r="K161" i="35" s="1"/>
  <c r="D169" i="35" s="1"/>
  <c r="F163" i="34"/>
  <c r="F165" i="34" s="1"/>
  <c r="F187" i="34" s="1"/>
  <c r="F186" i="34" s="1"/>
  <c r="E23" i="35"/>
  <c r="E27" i="35" s="1"/>
  <c r="L44" i="35" s="1"/>
  <c r="E54" i="35" s="1"/>
  <c r="L68" i="35" s="1"/>
  <c r="E85" i="35" s="1"/>
  <c r="L100" i="35" s="1"/>
  <c r="E122" i="35" s="1"/>
  <c r="L161" i="35" s="1"/>
  <c r="E169" i="35" s="1"/>
  <c r="L19" i="35"/>
  <c r="D165" i="35"/>
  <c r="D187" i="35" s="1"/>
  <c r="D186" i="35" s="1"/>
  <c r="F85" i="34"/>
  <c r="M100" i="34" s="1"/>
  <c r="F122" i="34" s="1"/>
  <c r="M137" i="34" s="1"/>
  <c r="F144" i="34" s="1"/>
  <c r="M184" i="34" s="1"/>
  <c r="E165" i="35"/>
  <c r="E187" i="35" s="1"/>
  <c r="E186" i="35" s="1"/>
  <c r="D163" i="34"/>
  <c r="M19" i="34"/>
  <c r="E23" i="34"/>
  <c r="E27" i="34" s="1"/>
  <c r="L44" i="34" s="1"/>
  <c r="E54" i="34" s="1"/>
  <c r="L68" i="34" s="1"/>
  <c r="E85" i="34" s="1"/>
  <c r="L100" i="34" s="1"/>
  <c r="E122" i="34" s="1"/>
  <c r="L161" i="34" s="1"/>
  <c r="D85" i="34"/>
  <c r="K100" i="34" s="1"/>
  <c r="D122" i="34" s="1"/>
  <c r="K137" i="34" s="1"/>
  <c r="F85" i="35"/>
  <c r="M100" i="35" s="1"/>
  <c r="F122" i="35" s="1"/>
  <c r="M161" i="35" s="1"/>
  <c r="F163" i="35"/>
  <c r="F165" i="35" s="1"/>
  <c r="F187" i="35" s="1"/>
  <c r="F186" i="35" s="1"/>
  <c r="K19" i="34"/>
  <c r="E169" i="34" l="1"/>
  <c r="M161" i="34"/>
  <c r="F169" i="34" s="1"/>
  <c r="F191" i="34"/>
  <c r="M209" i="34" s="1"/>
  <c r="F225" i="34" s="1"/>
  <c r="M240" i="34" s="1"/>
  <c r="F248" i="34" s="1"/>
  <c r="L137" i="34"/>
  <c r="E144" i="34" s="1"/>
  <c r="L184" i="34" s="1"/>
  <c r="E191" i="34" s="1"/>
  <c r="L209" i="34" s="1"/>
  <c r="E225" i="34" s="1"/>
  <c r="L240" i="34" s="1"/>
  <c r="E248" i="34" s="1"/>
  <c r="M137" i="35"/>
  <c r="F144" i="35" s="1"/>
  <c r="M184" i="35" s="1"/>
  <c r="F191" i="35" s="1"/>
  <c r="M209" i="35" s="1"/>
  <c r="F225" i="35" s="1"/>
  <c r="M240" i="35" s="1"/>
  <c r="F248" i="35" s="1"/>
  <c r="L137" i="35"/>
  <c r="E144" i="35" s="1"/>
  <c r="L184" i="35" s="1"/>
  <c r="E191" i="35" s="1"/>
  <c r="L209" i="35" s="1"/>
  <c r="E225" i="35" s="1"/>
  <c r="L240" i="35" s="1"/>
  <c r="E248" i="35" s="1"/>
  <c r="D144" i="34"/>
  <c r="K184" i="34" s="1"/>
  <c r="D165" i="34"/>
  <c r="D187" i="34" s="1"/>
  <c r="D186" i="34" s="1"/>
  <c r="K137" i="35"/>
  <c r="D144" i="35" s="1"/>
  <c r="K184" i="35" s="1"/>
  <c r="D191" i="35" s="1"/>
  <c r="K209" i="35" s="1"/>
  <c r="D225" i="35" s="1"/>
  <c r="K240" i="35" s="1"/>
  <c r="D248" i="35" s="1"/>
  <c r="K161" i="34"/>
  <c r="D169" i="34" s="1"/>
  <c r="F169" i="35"/>
  <c r="D191" i="34" l="1"/>
  <c r="K209" i="34" s="1"/>
  <c r="D225" i="34" s="1"/>
  <c r="K240" i="34" s="1"/>
  <c r="D248" i="34" s="1"/>
  <c r="C48" i="33"/>
  <c r="F48" i="33"/>
  <c r="F102" i="33"/>
  <c r="E102" i="33"/>
  <c r="D102" i="33"/>
  <c r="F233" i="33"/>
  <c r="E233" i="33"/>
  <c r="D233" i="33"/>
  <c r="C233" i="33"/>
  <c r="B233" i="33"/>
  <c r="F202" i="33"/>
  <c r="E202" i="33"/>
  <c r="D202" i="33"/>
  <c r="C202" i="33"/>
  <c r="B202" i="33"/>
  <c r="F188" i="33"/>
  <c r="E188" i="33"/>
  <c r="D188" i="33"/>
  <c r="C188" i="33"/>
  <c r="F177" i="33"/>
  <c r="E177" i="33"/>
  <c r="D177" i="33"/>
  <c r="C177" i="33"/>
  <c r="B177" i="33"/>
  <c r="B166" i="33"/>
  <c r="B188" i="33" s="1"/>
  <c r="F154" i="33"/>
  <c r="E154" i="33"/>
  <c r="D154" i="33"/>
  <c r="C154" i="33"/>
  <c r="B154" i="33"/>
  <c r="F130" i="33"/>
  <c r="E130" i="33"/>
  <c r="D130" i="33"/>
  <c r="C130" i="33"/>
  <c r="B130" i="33"/>
  <c r="F93" i="33"/>
  <c r="E93" i="33"/>
  <c r="D93" i="33"/>
  <c r="C93" i="33"/>
  <c r="B93" i="33"/>
  <c r="I69" i="33"/>
  <c r="F62" i="33"/>
  <c r="E62" i="33"/>
  <c r="D62" i="33"/>
  <c r="C62" i="33"/>
  <c r="B62" i="33"/>
  <c r="E48" i="33"/>
  <c r="D48" i="33"/>
  <c r="B48" i="33"/>
  <c r="F38" i="33"/>
  <c r="E38" i="33"/>
  <c r="D38" i="33"/>
  <c r="C38" i="33"/>
  <c r="B38" i="33"/>
  <c r="M10" i="33"/>
  <c r="L10" i="33"/>
  <c r="K10" i="33"/>
  <c r="J10" i="33"/>
  <c r="I10" i="33"/>
  <c r="F242" i="33" l="1"/>
  <c r="E242" i="33"/>
  <c r="K113" i="33"/>
  <c r="L113" i="33"/>
  <c r="M113" i="33"/>
  <c r="L211" i="33"/>
  <c r="E113" i="33"/>
  <c r="D113" i="33"/>
  <c r="F113" i="33"/>
  <c r="D242" i="33"/>
  <c r="D139" i="33"/>
  <c r="D164" i="33" s="1"/>
  <c r="M71" i="33"/>
  <c r="M70" i="33" s="1"/>
  <c r="L76" i="33"/>
  <c r="L79" i="33"/>
  <c r="F79" i="33"/>
  <c r="M102" i="33"/>
  <c r="L105" i="33"/>
  <c r="M217" i="33"/>
  <c r="L16" i="33"/>
  <c r="E163" i="33" s="1"/>
  <c r="L71" i="33"/>
  <c r="L70" i="33" s="1"/>
  <c r="K76" i="33"/>
  <c r="M76" i="33"/>
  <c r="K79" i="33"/>
  <c r="M79" i="33"/>
  <c r="E79" i="33"/>
  <c r="L102" i="33"/>
  <c r="K105" i="33"/>
  <c r="M105" i="33"/>
  <c r="E139" i="33"/>
  <c r="E164" i="33" s="1"/>
  <c r="F139" i="33"/>
  <c r="F164" i="33" s="1"/>
  <c r="K211" i="33"/>
  <c r="M211" i="33"/>
  <c r="M16" i="33"/>
  <c r="F163" i="33" s="1"/>
  <c r="L217" i="33"/>
  <c r="K71" i="33"/>
  <c r="K70" i="33" s="1"/>
  <c r="K217" i="33"/>
  <c r="K16" i="33"/>
  <c r="D163" i="33" s="1"/>
  <c r="D79" i="33"/>
  <c r="K102" i="33"/>
  <c r="J233" i="33"/>
  <c r="J202" i="33"/>
  <c r="J130" i="33"/>
  <c r="J93" i="33"/>
  <c r="J177" i="33"/>
  <c r="J154" i="33"/>
  <c r="J62" i="33"/>
  <c r="J38" i="33"/>
  <c r="L233" i="33"/>
  <c r="L202" i="33"/>
  <c r="L130" i="33"/>
  <c r="L93" i="33"/>
  <c r="L177" i="33"/>
  <c r="L154" i="33"/>
  <c r="L62" i="33"/>
  <c r="L38" i="33"/>
  <c r="I177" i="33"/>
  <c r="I154" i="33"/>
  <c r="I62" i="33"/>
  <c r="I38" i="33"/>
  <c r="I233" i="33"/>
  <c r="I202" i="33"/>
  <c r="I130" i="33"/>
  <c r="I93" i="33"/>
  <c r="K177" i="33"/>
  <c r="K154" i="33"/>
  <c r="K62" i="33"/>
  <c r="K38" i="33"/>
  <c r="K233" i="33"/>
  <c r="K202" i="33"/>
  <c r="K130" i="33"/>
  <c r="K93" i="33"/>
  <c r="M177" i="33"/>
  <c r="M154" i="33"/>
  <c r="M62" i="33"/>
  <c r="M38" i="33"/>
  <c r="M233" i="33"/>
  <c r="M202" i="33"/>
  <c r="M130" i="33"/>
  <c r="M93" i="33"/>
  <c r="D165" i="33" l="1"/>
  <c r="D187" i="33" s="1"/>
  <c r="D186" i="33" s="1"/>
  <c r="L19" i="33"/>
  <c r="F23" i="33"/>
  <c r="F27" i="33" s="1"/>
  <c r="M44" i="33" s="1"/>
  <c r="F54" i="33" s="1"/>
  <c r="M68" i="33" s="1"/>
  <c r="F85" i="33" s="1"/>
  <c r="M100" i="33" s="1"/>
  <c r="F122" i="33" s="1"/>
  <c r="M137" i="33" s="1"/>
  <c r="F144" i="33" s="1"/>
  <c r="M184" i="33" s="1"/>
  <c r="F165" i="33"/>
  <c r="F187" i="33" s="1"/>
  <c r="F186" i="33" s="1"/>
  <c r="E23" i="33"/>
  <c r="E27" i="33" s="1"/>
  <c r="L44" i="33" s="1"/>
  <c r="E54" i="33" s="1"/>
  <c r="L68" i="33" s="1"/>
  <c r="E85" i="33" s="1"/>
  <c r="L100" i="33" s="1"/>
  <c r="E122" i="33" s="1"/>
  <c r="L161" i="33" s="1"/>
  <c r="E169" i="33" s="1"/>
  <c r="K19" i="33"/>
  <c r="D23" i="33"/>
  <c r="D27" i="33" s="1"/>
  <c r="K44" i="33" s="1"/>
  <c r="D54" i="33" s="1"/>
  <c r="K68" i="33" s="1"/>
  <c r="D85" i="33" s="1"/>
  <c r="K100" i="33" s="1"/>
  <c r="D122" i="33" s="1"/>
  <c r="E165" i="33"/>
  <c r="E187" i="33" s="1"/>
  <c r="E186" i="33" s="1"/>
  <c r="M19" i="33"/>
  <c r="F191" i="33" l="1"/>
  <c r="M209" i="33" s="1"/>
  <c r="F225" i="33" s="1"/>
  <c r="M240" i="33" s="1"/>
  <c r="F248" i="33" s="1"/>
  <c r="L137" i="33"/>
  <c r="E144" i="33" s="1"/>
  <c r="L184" i="33" s="1"/>
  <c r="E191" i="33" s="1"/>
  <c r="L209" i="33" s="1"/>
  <c r="E225" i="33" s="1"/>
  <c r="L240" i="33" s="1"/>
  <c r="E248" i="33" s="1"/>
  <c r="K137" i="33"/>
  <c r="D144" i="33" s="1"/>
  <c r="K184" i="33" s="1"/>
  <c r="D191" i="33" s="1"/>
  <c r="K209" i="33" s="1"/>
  <c r="D225" i="33" s="1"/>
  <c r="K240" i="33" s="1"/>
  <c r="D248" i="33" s="1"/>
  <c r="K161" i="33"/>
  <c r="D169" i="33" s="1"/>
  <c r="M161" i="33"/>
  <c r="F169" i="33" s="1"/>
  <c r="F242" i="32" l="1"/>
  <c r="D242" i="32"/>
  <c r="E242" i="32"/>
  <c r="F233" i="32"/>
  <c r="E233" i="32"/>
  <c r="D233" i="32"/>
  <c r="C233" i="32"/>
  <c r="B233" i="32"/>
  <c r="L217" i="32"/>
  <c r="M217" i="32"/>
  <c r="K217" i="32"/>
  <c r="L211" i="32"/>
  <c r="M211" i="32"/>
  <c r="K211" i="32"/>
  <c r="F202" i="32"/>
  <c r="E202" i="32"/>
  <c r="D202" i="32"/>
  <c r="C202" i="32"/>
  <c r="B202" i="32"/>
  <c r="F188" i="32"/>
  <c r="E188" i="32"/>
  <c r="D188" i="32"/>
  <c r="C188" i="32"/>
  <c r="F177" i="32"/>
  <c r="E177" i="32"/>
  <c r="D177" i="32"/>
  <c r="C177" i="32"/>
  <c r="B177" i="32"/>
  <c r="B166" i="32"/>
  <c r="B188" i="32" s="1"/>
  <c r="F154" i="32"/>
  <c r="E154" i="32"/>
  <c r="D154" i="32"/>
  <c r="C154" i="32"/>
  <c r="B154" i="32"/>
  <c r="F139" i="32"/>
  <c r="F164" i="32" s="1"/>
  <c r="E139" i="32"/>
  <c r="E164" i="32" s="1"/>
  <c r="D139" i="32"/>
  <c r="D164" i="32" s="1"/>
  <c r="F130" i="32"/>
  <c r="E130" i="32"/>
  <c r="D130" i="32"/>
  <c r="C130" i="32"/>
  <c r="B130" i="32"/>
  <c r="M113" i="32"/>
  <c r="L113" i="32"/>
  <c r="K113" i="32"/>
  <c r="F113" i="32"/>
  <c r="E113" i="32"/>
  <c r="D113" i="32"/>
  <c r="M105" i="32"/>
  <c r="K105" i="32"/>
  <c r="L105" i="32"/>
  <c r="E102" i="32"/>
  <c r="M102" i="32"/>
  <c r="L102" i="32"/>
  <c r="K102" i="32"/>
  <c r="F102" i="32"/>
  <c r="D102" i="32"/>
  <c r="F93" i="32"/>
  <c r="E93" i="32"/>
  <c r="D93" i="32"/>
  <c r="C93" i="32"/>
  <c r="B93" i="32"/>
  <c r="L79" i="32"/>
  <c r="F79" i="32"/>
  <c r="D79" i="32"/>
  <c r="M76" i="32"/>
  <c r="K76" i="32"/>
  <c r="L76" i="32"/>
  <c r="L71" i="32"/>
  <c r="L70" i="32" s="1"/>
  <c r="M71" i="32"/>
  <c r="M70" i="32" s="1"/>
  <c r="K71" i="32"/>
  <c r="K70" i="32" s="1"/>
  <c r="I69" i="32"/>
  <c r="F62" i="32"/>
  <c r="E62" i="32"/>
  <c r="D62" i="32"/>
  <c r="C62" i="32"/>
  <c r="B62" i="32"/>
  <c r="F38" i="32"/>
  <c r="E38" i="32"/>
  <c r="D38" i="32"/>
  <c r="C38" i="32"/>
  <c r="B38" i="32"/>
  <c r="M16" i="32"/>
  <c r="K16" i="32"/>
  <c r="M10" i="32"/>
  <c r="L10" i="32"/>
  <c r="K10" i="32"/>
  <c r="J10" i="32"/>
  <c r="I10" i="32"/>
  <c r="F242" i="31"/>
  <c r="E242" i="31"/>
  <c r="D242" i="31"/>
  <c r="F233" i="31"/>
  <c r="E233" i="31"/>
  <c r="D233" i="31"/>
  <c r="C233" i="31"/>
  <c r="B233" i="31"/>
  <c r="L217" i="31"/>
  <c r="L211" i="31"/>
  <c r="M211" i="31"/>
  <c r="K211" i="31"/>
  <c r="F202" i="31"/>
  <c r="E202" i="31"/>
  <c r="D202" i="31"/>
  <c r="C202" i="31"/>
  <c r="B202" i="31"/>
  <c r="F188" i="31"/>
  <c r="E188" i="31"/>
  <c r="D188" i="31"/>
  <c r="C188" i="31"/>
  <c r="F177" i="31"/>
  <c r="E177" i="31"/>
  <c r="D177" i="31"/>
  <c r="C177" i="31"/>
  <c r="B177" i="31"/>
  <c r="B166" i="31"/>
  <c r="B188" i="31" s="1"/>
  <c r="F154" i="31"/>
  <c r="E154" i="31"/>
  <c r="D154" i="31"/>
  <c r="C154" i="31"/>
  <c r="B154" i="31"/>
  <c r="F139" i="31"/>
  <c r="F164" i="31" s="1"/>
  <c r="E139" i="31"/>
  <c r="E164" i="31" s="1"/>
  <c r="D139" i="31"/>
  <c r="D164" i="31" s="1"/>
  <c r="F130" i="31"/>
  <c r="E130" i="31"/>
  <c r="D130" i="31"/>
  <c r="C130" i="31"/>
  <c r="B130" i="31"/>
  <c r="M113" i="31"/>
  <c r="L113" i="31"/>
  <c r="K113" i="31"/>
  <c r="F113" i="31"/>
  <c r="E113" i="31"/>
  <c r="D113" i="31"/>
  <c r="L105" i="31"/>
  <c r="L102" i="31"/>
  <c r="M102" i="31"/>
  <c r="K102" i="31"/>
  <c r="F102" i="31"/>
  <c r="E102" i="31"/>
  <c r="D102" i="31"/>
  <c r="F93" i="31"/>
  <c r="E93" i="31"/>
  <c r="D93" i="31"/>
  <c r="C93" i="31"/>
  <c r="B93" i="31"/>
  <c r="M79" i="31"/>
  <c r="L79" i="31"/>
  <c r="K79" i="31"/>
  <c r="F79" i="31"/>
  <c r="E79" i="31"/>
  <c r="D79" i="31"/>
  <c r="M76" i="31"/>
  <c r="K76" i="31"/>
  <c r="L76" i="31"/>
  <c r="L71" i="31"/>
  <c r="L70" i="31" s="1"/>
  <c r="M71" i="31"/>
  <c r="M70" i="31" s="1"/>
  <c r="K71" i="31"/>
  <c r="K70" i="31" s="1"/>
  <c r="I69" i="31"/>
  <c r="F62" i="31"/>
  <c r="E62" i="31"/>
  <c r="D62" i="31"/>
  <c r="C62" i="31"/>
  <c r="B62" i="31"/>
  <c r="F38" i="31"/>
  <c r="E38" i="31"/>
  <c r="D38" i="31"/>
  <c r="C38" i="31"/>
  <c r="B38" i="31"/>
  <c r="M16" i="31"/>
  <c r="L16" i="31"/>
  <c r="L19" i="31" s="1"/>
  <c r="K16" i="31"/>
  <c r="D163" i="31" s="1"/>
  <c r="M10" i="31"/>
  <c r="L10" i="31"/>
  <c r="K10" i="31"/>
  <c r="J10" i="31"/>
  <c r="I10" i="31"/>
  <c r="F242" i="30"/>
  <c r="D242" i="30"/>
  <c r="E242" i="30"/>
  <c r="F233" i="30"/>
  <c r="E233" i="30"/>
  <c r="D233" i="30"/>
  <c r="C233" i="30"/>
  <c r="B233" i="30"/>
  <c r="L217" i="30"/>
  <c r="M217" i="30"/>
  <c r="K217" i="30"/>
  <c r="L211" i="30"/>
  <c r="M211" i="30"/>
  <c r="K211" i="30"/>
  <c r="F202" i="30"/>
  <c r="E202" i="30"/>
  <c r="D202" i="30"/>
  <c r="C202" i="30"/>
  <c r="B202" i="30"/>
  <c r="F188" i="30"/>
  <c r="E188" i="30"/>
  <c r="D188" i="30"/>
  <c r="C188" i="30"/>
  <c r="F177" i="30"/>
  <c r="E177" i="30"/>
  <c r="D177" i="30"/>
  <c r="C177" i="30"/>
  <c r="B177" i="30"/>
  <c r="B166" i="30"/>
  <c r="B188" i="30" s="1"/>
  <c r="F154" i="30"/>
  <c r="E154" i="30"/>
  <c r="D154" i="30"/>
  <c r="C154" i="30"/>
  <c r="B154" i="30"/>
  <c r="F139" i="30"/>
  <c r="F164" i="30" s="1"/>
  <c r="D139" i="30"/>
  <c r="D164" i="30" s="1"/>
  <c r="L130" i="30"/>
  <c r="F130" i="30"/>
  <c r="E130" i="30"/>
  <c r="D130" i="30"/>
  <c r="C130" i="30"/>
  <c r="B130" i="30"/>
  <c r="M113" i="30"/>
  <c r="L113" i="30"/>
  <c r="K113" i="30"/>
  <c r="F113" i="30"/>
  <c r="E113" i="30"/>
  <c r="D113" i="30"/>
  <c r="M105" i="30"/>
  <c r="K105" i="30"/>
  <c r="M102" i="30"/>
  <c r="F102" i="30"/>
  <c r="D102" i="30"/>
  <c r="E102" i="30"/>
  <c r="F93" i="30"/>
  <c r="E93" i="30"/>
  <c r="D93" i="30"/>
  <c r="C93" i="30"/>
  <c r="B93" i="30"/>
  <c r="F79" i="30"/>
  <c r="D79" i="30"/>
  <c r="K71" i="30"/>
  <c r="K70" i="30" s="1"/>
  <c r="I69" i="30"/>
  <c r="L62" i="30"/>
  <c r="J62" i="30"/>
  <c r="F62" i="30"/>
  <c r="E62" i="30"/>
  <c r="D62" i="30"/>
  <c r="C62" i="30"/>
  <c r="B62" i="30"/>
  <c r="L38" i="30"/>
  <c r="J38" i="30"/>
  <c r="F38" i="30"/>
  <c r="E38" i="30"/>
  <c r="D38" i="30"/>
  <c r="C38" i="30"/>
  <c r="B38" i="30"/>
  <c r="L16" i="30"/>
  <c r="M10" i="30"/>
  <c r="L10" i="30"/>
  <c r="L93" i="30" s="1"/>
  <c r="K10" i="30"/>
  <c r="J10" i="30"/>
  <c r="I10" i="30"/>
  <c r="F242" i="29"/>
  <c r="D242" i="29"/>
  <c r="E242" i="29"/>
  <c r="F233" i="29"/>
  <c r="E233" i="29"/>
  <c r="D233" i="29"/>
  <c r="C233" i="29"/>
  <c r="B233" i="29"/>
  <c r="L217" i="29"/>
  <c r="M217" i="29"/>
  <c r="K217" i="29"/>
  <c r="L211" i="29"/>
  <c r="M211" i="29"/>
  <c r="K211" i="29"/>
  <c r="F202" i="29"/>
  <c r="E202" i="29"/>
  <c r="D202" i="29"/>
  <c r="C202" i="29"/>
  <c r="B202" i="29"/>
  <c r="F188" i="29"/>
  <c r="E188" i="29"/>
  <c r="D188" i="29"/>
  <c r="C188" i="29"/>
  <c r="F177" i="29"/>
  <c r="E177" i="29"/>
  <c r="D177" i="29"/>
  <c r="C177" i="29"/>
  <c r="B177" i="29"/>
  <c r="B166" i="29"/>
  <c r="B188" i="29" s="1"/>
  <c r="F154" i="29"/>
  <c r="E154" i="29"/>
  <c r="D154" i="29"/>
  <c r="C154" i="29"/>
  <c r="B154" i="29"/>
  <c r="F139" i="29"/>
  <c r="F164" i="29" s="1"/>
  <c r="E139" i="29"/>
  <c r="E164" i="29" s="1"/>
  <c r="D139" i="29"/>
  <c r="D164" i="29" s="1"/>
  <c r="F130" i="29"/>
  <c r="E130" i="29"/>
  <c r="D130" i="29"/>
  <c r="C130" i="29"/>
  <c r="B130" i="29"/>
  <c r="M113" i="29"/>
  <c r="L113" i="29"/>
  <c r="K113" i="29"/>
  <c r="F113" i="29"/>
  <c r="E113" i="29"/>
  <c r="D113" i="29"/>
  <c r="L105" i="29"/>
  <c r="F102" i="29"/>
  <c r="D102" i="29"/>
  <c r="L102" i="29"/>
  <c r="E102" i="29"/>
  <c r="F93" i="29"/>
  <c r="E93" i="29"/>
  <c r="D93" i="29"/>
  <c r="C93" i="29"/>
  <c r="B93" i="29"/>
  <c r="L79" i="29"/>
  <c r="K79" i="29"/>
  <c r="E79" i="29"/>
  <c r="M79" i="29"/>
  <c r="M76" i="29"/>
  <c r="K76" i="29"/>
  <c r="L71" i="29"/>
  <c r="L70" i="29" s="1"/>
  <c r="I69" i="29"/>
  <c r="F62" i="29"/>
  <c r="E62" i="29"/>
  <c r="D62" i="29"/>
  <c r="C62" i="29"/>
  <c r="B62" i="29"/>
  <c r="F38" i="29"/>
  <c r="E38" i="29"/>
  <c r="D38" i="29"/>
  <c r="C38" i="29"/>
  <c r="B38" i="29"/>
  <c r="M16" i="29"/>
  <c r="L16" i="29"/>
  <c r="E163" i="29" s="1"/>
  <c r="K16" i="29"/>
  <c r="M10" i="29"/>
  <c r="L10" i="29"/>
  <c r="K10" i="29"/>
  <c r="J10" i="29"/>
  <c r="I10" i="29"/>
  <c r="F242" i="28"/>
  <c r="D242" i="28"/>
  <c r="E242" i="28"/>
  <c r="F233" i="28"/>
  <c r="E233" i="28"/>
  <c r="D233" i="28"/>
  <c r="C233" i="28"/>
  <c r="B233" i="28"/>
  <c r="M217" i="28"/>
  <c r="L211" i="28"/>
  <c r="M211" i="28"/>
  <c r="F202" i="28"/>
  <c r="E202" i="28"/>
  <c r="D202" i="28"/>
  <c r="C202" i="28"/>
  <c r="B202" i="28"/>
  <c r="F188" i="28"/>
  <c r="E188" i="28"/>
  <c r="D188" i="28"/>
  <c r="C188" i="28"/>
  <c r="F177" i="28"/>
  <c r="E177" i="28"/>
  <c r="D177" i="28"/>
  <c r="C177" i="28"/>
  <c r="B177" i="28"/>
  <c r="B166" i="28"/>
  <c r="B188" i="28" s="1"/>
  <c r="F154" i="28"/>
  <c r="E154" i="28"/>
  <c r="D154" i="28"/>
  <c r="C154" i="28"/>
  <c r="B154" i="28"/>
  <c r="F139" i="28"/>
  <c r="F164" i="28" s="1"/>
  <c r="D139" i="28"/>
  <c r="D164" i="28" s="1"/>
  <c r="E139" i="28"/>
  <c r="E164" i="28" s="1"/>
  <c r="F130" i="28"/>
  <c r="E130" i="28"/>
  <c r="D130" i="28"/>
  <c r="C130" i="28"/>
  <c r="B130" i="28"/>
  <c r="M113" i="28"/>
  <c r="L113" i="28"/>
  <c r="K113" i="28"/>
  <c r="F113" i="28"/>
  <c r="E113" i="28"/>
  <c r="D113" i="28"/>
  <c r="L102" i="28"/>
  <c r="F102" i="28"/>
  <c r="D102" i="28"/>
  <c r="E102" i="28"/>
  <c r="F93" i="28"/>
  <c r="E93" i="28"/>
  <c r="D93" i="28"/>
  <c r="C93" i="28"/>
  <c r="B93" i="28"/>
  <c r="L79" i="28"/>
  <c r="F79" i="28"/>
  <c r="L76" i="28"/>
  <c r="M71" i="28"/>
  <c r="M70" i="28" s="1"/>
  <c r="I69" i="28"/>
  <c r="F62" i="28"/>
  <c r="E62" i="28"/>
  <c r="D62" i="28"/>
  <c r="C62" i="28"/>
  <c r="B62" i="28"/>
  <c r="F38" i="28"/>
  <c r="E38" i="28"/>
  <c r="D38" i="28"/>
  <c r="C38" i="28"/>
  <c r="B38" i="28"/>
  <c r="M10" i="28"/>
  <c r="L10" i="28"/>
  <c r="K10" i="28"/>
  <c r="J10" i="28"/>
  <c r="I10" i="28"/>
  <c r="F242" i="27"/>
  <c r="E242" i="27"/>
  <c r="D242" i="27"/>
  <c r="F233" i="27"/>
  <c r="E233" i="27"/>
  <c r="D233" i="27"/>
  <c r="C233" i="27"/>
  <c r="B233" i="27"/>
  <c r="M217" i="27"/>
  <c r="K217" i="27"/>
  <c r="L211" i="27"/>
  <c r="F202" i="27"/>
  <c r="E202" i="27"/>
  <c r="D202" i="27"/>
  <c r="C202" i="27"/>
  <c r="B202" i="27"/>
  <c r="F188" i="27"/>
  <c r="E188" i="27"/>
  <c r="D188" i="27"/>
  <c r="C188" i="27"/>
  <c r="F177" i="27"/>
  <c r="E177" i="27"/>
  <c r="D177" i="27"/>
  <c r="C177" i="27"/>
  <c r="B177" i="27"/>
  <c r="B166" i="27"/>
  <c r="B188" i="27" s="1"/>
  <c r="F154" i="27"/>
  <c r="E154" i="27"/>
  <c r="D154" i="27"/>
  <c r="C154" i="27"/>
  <c r="B154" i="27"/>
  <c r="E139" i="27"/>
  <c r="E164" i="27" s="1"/>
  <c r="F139" i="27"/>
  <c r="F164" i="27" s="1"/>
  <c r="D139" i="27"/>
  <c r="D164" i="27" s="1"/>
  <c r="F130" i="27"/>
  <c r="E130" i="27"/>
  <c r="D130" i="27"/>
  <c r="C130" i="27"/>
  <c r="B130" i="27"/>
  <c r="M113" i="27"/>
  <c r="L113" i="27"/>
  <c r="K113" i="27"/>
  <c r="F113" i="27"/>
  <c r="E113" i="27"/>
  <c r="D113" i="27"/>
  <c r="L105" i="27"/>
  <c r="L102" i="27"/>
  <c r="F102" i="27"/>
  <c r="D102" i="27"/>
  <c r="E102" i="27"/>
  <c r="F93" i="27"/>
  <c r="E93" i="27"/>
  <c r="D93" i="27"/>
  <c r="C93" i="27"/>
  <c r="B93" i="27"/>
  <c r="L79" i="27"/>
  <c r="F79" i="27"/>
  <c r="L76" i="27"/>
  <c r="M71" i="27"/>
  <c r="M70" i="27" s="1"/>
  <c r="I69" i="27"/>
  <c r="F62" i="27"/>
  <c r="E62" i="27"/>
  <c r="D62" i="27"/>
  <c r="C62" i="27"/>
  <c r="B62" i="27"/>
  <c r="F38" i="27"/>
  <c r="E38" i="27"/>
  <c r="D38" i="27"/>
  <c r="C38" i="27"/>
  <c r="B38" i="27"/>
  <c r="K16" i="27"/>
  <c r="K19" i="27" s="1"/>
  <c r="M10" i="27"/>
  <c r="L10" i="27"/>
  <c r="K10" i="27"/>
  <c r="J10" i="27"/>
  <c r="I10" i="27"/>
  <c r="F242" i="26"/>
  <c r="D242" i="26"/>
  <c r="E242" i="26"/>
  <c r="F233" i="26"/>
  <c r="E233" i="26"/>
  <c r="D233" i="26"/>
  <c r="C233" i="26"/>
  <c r="B233" i="26"/>
  <c r="L217" i="26"/>
  <c r="F202" i="26"/>
  <c r="E202" i="26"/>
  <c r="D202" i="26"/>
  <c r="C202" i="26"/>
  <c r="B202" i="26"/>
  <c r="F188" i="26"/>
  <c r="E188" i="26"/>
  <c r="D188" i="26"/>
  <c r="C188" i="26"/>
  <c r="F177" i="26"/>
  <c r="E177" i="26"/>
  <c r="D177" i="26"/>
  <c r="C177" i="26"/>
  <c r="B177" i="26"/>
  <c r="B166" i="26"/>
  <c r="B188" i="26" s="1"/>
  <c r="F154" i="26"/>
  <c r="E154" i="26"/>
  <c r="D154" i="26"/>
  <c r="C154" i="26"/>
  <c r="B154" i="26"/>
  <c r="F139" i="26"/>
  <c r="F164" i="26" s="1"/>
  <c r="D139" i="26"/>
  <c r="D164" i="26" s="1"/>
  <c r="F130" i="26"/>
  <c r="E130" i="26"/>
  <c r="D130" i="26"/>
  <c r="C130" i="26"/>
  <c r="B130" i="26"/>
  <c r="M113" i="26"/>
  <c r="L113" i="26"/>
  <c r="K113" i="26"/>
  <c r="F113" i="26"/>
  <c r="E113" i="26"/>
  <c r="D113" i="26"/>
  <c r="L105" i="26"/>
  <c r="F102" i="26"/>
  <c r="E102" i="26"/>
  <c r="D102" i="26"/>
  <c r="F93" i="26"/>
  <c r="E93" i="26"/>
  <c r="D93" i="26"/>
  <c r="C93" i="26"/>
  <c r="B93" i="26"/>
  <c r="M79" i="26"/>
  <c r="K79" i="26"/>
  <c r="L79" i="26"/>
  <c r="F79" i="26"/>
  <c r="D79" i="26"/>
  <c r="L76" i="26"/>
  <c r="M76" i="26"/>
  <c r="K76" i="26"/>
  <c r="K71" i="26"/>
  <c r="K70" i="26" s="1"/>
  <c r="I69" i="26"/>
  <c r="F62" i="26"/>
  <c r="E62" i="26"/>
  <c r="D62" i="26"/>
  <c r="C62" i="26"/>
  <c r="B62" i="26"/>
  <c r="F38" i="26"/>
  <c r="E38" i="26"/>
  <c r="D38" i="26"/>
  <c r="C38" i="26"/>
  <c r="B38" i="26"/>
  <c r="K16" i="26"/>
  <c r="M16" i="26"/>
  <c r="M19" i="26" s="1"/>
  <c r="M10" i="26"/>
  <c r="L10" i="26"/>
  <c r="K10" i="26"/>
  <c r="J10" i="26"/>
  <c r="I10" i="26"/>
  <c r="F242" i="25"/>
  <c r="E242" i="25"/>
  <c r="D242" i="25"/>
  <c r="F233" i="25"/>
  <c r="E233" i="25"/>
  <c r="D233" i="25"/>
  <c r="C233" i="25"/>
  <c r="B233" i="25"/>
  <c r="M217" i="25"/>
  <c r="M211" i="25"/>
  <c r="F202" i="25"/>
  <c r="E202" i="25"/>
  <c r="D202" i="25"/>
  <c r="C202" i="25"/>
  <c r="B202" i="25"/>
  <c r="F188" i="25"/>
  <c r="E188" i="25"/>
  <c r="D188" i="25"/>
  <c r="C188" i="25"/>
  <c r="F177" i="25"/>
  <c r="E177" i="25"/>
  <c r="D177" i="25"/>
  <c r="C177" i="25"/>
  <c r="B177" i="25"/>
  <c r="B166" i="25"/>
  <c r="B188" i="25" s="1"/>
  <c r="F154" i="25"/>
  <c r="E154" i="25"/>
  <c r="D154" i="25"/>
  <c r="C154" i="25"/>
  <c r="B154" i="25"/>
  <c r="D139" i="25"/>
  <c r="D164" i="25" s="1"/>
  <c r="F130" i="25"/>
  <c r="E130" i="25"/>
  <c r="D130" i="25"/>
  <c r="C130" i="25"/>
  <c r="B130" i="25"/>
  <c r="M113" i="25"/>
  <c r="L113" i="25"/>
  <c r="K113" i="25"/>
  <c r="F113" i="25"/>
  <c r="E113" i="25"/>
  <c r="D113" i="25"/>
  <c r="L105" i="25"/>
  <c r="L102" i="25"/>
  <c r="F102" i="25"/>
  <c r="D102" i="25"/>
  <c r="E102" i="25"/>
  <c r="F93" i="25"/>
  <c r="E93" i="25"/>
  <c r="D93" i="25"/>
  <c r="C93" i="25"/>
  <c r="B93" i="25"/>
  <c r="L79" i="25"/>
  <c r="F79" i="25"/>
  <c r="M71" i="25"/>
  <c r="M70" i="25" s="1"/>
  <c r="K71" i="25"/>
  <c r="K70" i="25" s="1"/>
  <c r="I69" i="25"/>
  <c r="F62" i="25"/>
  <c r="E62" i="25"/>
  <c r="D62" i="25"/>
  <c r="C62" i="25"/>
  <c r="B62" i="25"/>
  <c r="F38" i="25"/>
  <c r="E38" i="25"/>
  <c r="D38" i="25"/>
  <c r="C38" i="25"/>
  <c r="B38" i="25"/>
  <c r="M16" i="25"/>
  <c r="M10" i="25"/>
  <c r="L10" i="25"/>
  <c r="K10" i="25"/>
  <c r="J10" i="25"/>
  <c r="I10" i="25"/>
  <c r="F242" i="24"/>
  <c r="D242" i="24"/>
  <c r="E242" i="24"/>
  <c r="F233" i="24"/>
  <c r="E233" i="24"/>
  <c r="D233" i="24"/>
  <c r="C233" i="24"/>
  <c r="B233" i="24"/>
  <c r="L217" i="24"/>
  <c r="F202" i="24"/>
  <c r="E202" i="24"/>
  <c r="D202" i="24"/>
  <c r="C202" i="24"/>
  <c r="B202" i="24"/>
  <c r="F188" i="24"/>
  <c r="E188" i="24"/>
  <c r="D188" i="24"/>
  <c r="C188" i="24"/>
  <c r="F177" i="24"/>
  <c r="E177" i="24"/>
  <c r="D177" i="24"/>
  <c r="C177" i="24"/>
  <c r="B177" i="24"/>
  <c r="B166" i="24"/>
  <c r="B188" i="24" s="1"/>
  <c r="F154" i="24"/>
  <c r="E154" i="24"/>
  <c r="D154" i="24"/>
  <c r="C154" i="24"/>
  <c r="B154" i="24"/>
  <c r="F139" i="24"/>
  <c r="F164" i="24" s="1"/>
  <c r="D139" i="24"/>
  <c r="D164" i="24" s="1"/>
  <c r="E139" i="24"/>
  <c r="E164" i="24" s="1"/>
  <c r="F130" i="24"/>
  <c r="E130" i="24"/>
  <c r="D130" i="24"/>
  <c r="C130" i="24"/>
  <c r="B130" i="24"/>
  <c r="M113" i="24"/>
  <c r="L113" i="24"/>
  <c r="K113" i="24"/>
  <c r="F113" i="24"/>
  <c r="E113" i="24"/>
  <c r="D113" i="24"/>
  <c r="L105" i="24"/>
  <c r="M102" i="24"/>
  <c r="K102" i="24"/>
  <c r="L102" i="24"/>
  <c r="F102" i="24"/>
  <c r="D102" i="24"/>
  <c r="E102" i="24"/>
  <c r="F93" i="24"/>
  <c r="E93" i="24"/>
  <c r="D93" i="24"/>
  <c r="C93" i="24"/>
  <c r="B93" i="24"/>
  <c r="D79" i="24"/>
  <c r="L76" i="24"/>
  <c r="M76" i="24"/>
  <c r="K76" i="24"/>
  <c r="M71" i="24"/>
  <c r="M70" i="24" s="1"/>
  <c r="I69" i="24"/>
  <c r="F62" i="24"/>
  <c r="E62" i="24"/>
  <c r="D62" i="24"/>
  <c r="C62" i="24"/>
  <c r="B62" i="24"/>
  <c r="F38" i="24"/>
  <c r="E38" i="24"/>
  <c r="D38" i="24"/>
  <c r="C38" i="24"/>
  <c r="B38" i="24"/>
  <c r="L16" i="24"/>
  <c r="L19" i="24" s="1"/>
  <c r="M10" i="24"/>
  <c r="L10" i="24"/>
  <c r="K10" i="24"/>
  <c r="J10" i="24"/>
  <c r="I10" i="24"/>
  <c r="D165" i="31" l="1"/>
  <c r="D187" i="31" s="1"/>
  <c r="D186" i="31" s="1"/>
  <c r="E165" i="29"/>
  <c r="E187" i="29" s="1"/>
  <c r="E186" i="29" s="1"/>
  <c r="F163" i="25"/>
  <c r="K102" i="25"/>
  <c r="M102" i="25"/>
  <c r="F139" i="25"/>
  <c r="F164" i="25" s="1"/>
  <c r="L217" i="25"/>
  <c r="K217" i="25"/>
  <c r="M71" i="26"/>
  <c r="M70" i="26" s="1"/>
  <c r="M16" i="27"/>
  <c r="F23" i="27" s="1"/>
  <c r="F27" i="27" s="1"/>
  <c r="M44" i="27" s="1"/>
  <c r="F54" i="27" s="1"/>
  <c r="M68" i="27" s="1"/>
  <c r="L71" i="27"/>
  <c r="L70" i="27" s="1"/>
  <c r="K71" i="27"/>
  <c r="K70" i="27" s="1"/>
  <c r="L217" i="27"/>
  <c r="L71" i="28"/>
  <c r="L70" i="28" s="1"/>
  <c r="K71" i="28"/>
  <c r="K70" i="28" s="1"/>
  <c r="L105" i="28"/>
  <c r="D79" i="29"/>
  <c r="F79" i="29"/>
  <c r="M71" i="30"/>
  <c r="M70" i="30" s="1"/>
  <c r="K217" i="31"/>
  <c r="M217" i="31"/>
  <c r="D79" i="25"/>
  <c r="E79" i="26"/>
  <c r="D79" i="27"/>
  <c r="K102" i="27"/>
  <c r="M102" i="27"/>
  <c r="L16" i="28"/>
  <c r="D79" i="28"/>
  <c r="K102" i="28"/>
  <c r="M102" i="28"/>
  <c r="K211" i="28"/>
  <c r="K71" i="29"/>
  <c r="K70" i="29" s="1"/>
  <c r="M71" i="29"/>
  <c r="M70" i="29" s="1"/>
  <c r="L76" i="29"/>
  <c r="K102" i="29"/>
  <c r="M102" i="29"/>
  <c r="L16" i="32"/>
  <c r="E23" i="32" s="1"/>
  <c r="E27" i="32" s="1"/>
  <c r="L44" i="32" s="1"/>
  <c r="E54" i="32" s="1"/>
  <c r="L68" i="32" s="1"/>
  <c r="K79" i="32"/>
  <c r="M79" i="32"/>
  <c r="E79" i="32"/>
  <c r="K16" i="25"/>
  <c r="K19" i="25" s="1"/>
  <c r="E139" i="25"/>
  <c r="E164" i="25" s="1"/>
  <c r="D163" i="26"/>
  <c r="D165" i="26" s="1"/>
  <c r="D187" i="26" s="1"/>
  <c r="D186" i="26" s="1"/>
  <c r="K16" i="24"/>
  <c r="D163" i="24" s="1"/>
  <c r="D165" i="24" s="1"/>
  <c r="D187" i="24" s="1"/>
  <c r="D186" i="24" s="1"/>
  <c r="M16" i="24"/>
  <c r="F163" i="24" s="1"/>
  <c r="F165" i="24" s="1"/>
  <c r="F187" i="24" s="1"/>
  <c r="F186" i="24" s="1"/>
  <c r="L71" i="24"/>
  <c r="L70" i="24" s="1"/>
  <c r="K71" i="24"/>
  <c r="K70" i="24" s="1"/>
  <c r="F79" i="24"/>
  <c r="L79" i="24"/>
  <c r="K79" i="24"/>
  <c r="M79" i="24"/>
  <c r="E79" i="24"/>
  <c r="K211" i="24"/>
  <c r="M211" i="24"/>
  <c r="L211" i="24"/>
  <c r="L71" i="25"/>
  <c r="L70" i="25" s="1"/>
  <c r="K76" i="25"/>
  <c r="M76" i="25"/>
  <c r="L76" i="25"/>
  <c r="K79" i="25"/>
  <c r="M79" i="25"/>
  <c r="E79" i="25"/>
  <c r="L211" i="25"/>
  <c r="K211" i="25"/>
  <c r="L71" i="26"/>
  <c r="L70" i="26" s="1"/>
  <c r="L102" i="26"/>
  <c r="K102" i="26"/>
  <c r="M102" i="26"/>
  <c r="K211" i="26"/>
  <c r="M211" i="26"/>
  <c r="L211" i="26"/>
  <c r="L16" i="27"/>
  <c r="E163" i="27" s="1"/>
  <c r="E165" i="27" s="1"/>
  <c r="E187" i="27" s="1"/>
  <c r="E186" i="27" s="1"/>
  <c r="K76" i="27"/>
  <c r="M76" i="27"/>
  <c r="K79" i="27"/>
  <c r="M79" i="27"/>
  <c r="E79" i="27"/>
  <c r="K105" i="27"/>
  <c r="M105" i="27"/>
  <c r="K211" i="27"/>
  <c r="M211" i="27"/>
  <c r="K16" i="28"/>
  <c r="K19" i="28" s="1"/>
  <c r="M16" i="28"/>
  <c r="M19" i="28" s="1"/>
  <c r="K76" i="28"/>
  <c r="M76" i="28"/>
  <c r="K79" i="28"/>
  <c r="D163" i="29"/>
  <c r="D165" i="29" s="1"/>
  <c r="D187" i="29" s="1"/>
  <c r="D186" i="29" s="1"/>
  <c r="K105" i="29"/>
  <c r="M105" i="29"/>
  <c r="M79" i="28"/>
  <c r="E79" i="28"/>
  <c r="L217" i="28"/>
  <c r="K217" i="28"/>
  <c r="E163" i="30"/>
  <c r="L79" i="30"/>
  <c r="K79" i="30"/>
  <c r="M79" i="30"/>
  <c r="E79" i="30"/>
  <c r="K102" i="30"/>
  <c r="L102" i="30"/>
  <c r="L105" i="30"/>
  <c r="K105" i="31"/>
  <c r="M105" i="31"/>
  <c r="L16" i="25"/>
  <c r="L16" i="26"/>
  <c r="E163" i="26" s="1"/>
  <c r="K105" i="24"/>
  <c r="M105" i="24"/>
  <c r="K217" i="24"/>
  <c r="M217" i="24"/>
  <c r="K105" i="25"/>
  <c r="M105" i="25"/>
  <c r="K105" i="26"/>
  <c r="M105" i="26"/>
  <c r="K16" i="30"/>
  <c r="M16" i="30"/>
  <c r="F163" i="30" s="1"/>
  <c r="F165" i="30" s="1"/>
  <c r="F187" i="30" s="1"/>
  <c r="F186" i="30" s="1"/>
  <c r="E139" i="30"/>
  <c r="E164" i="30" s="1"/>
  <c r="E139" i="26"/>
  <c r="E164" i="26" s="1"/>
  <c r="K217" i="26"/>
  <c r="M217" i="26"/>
  <c r="K105" i="28"/>
  <c r="M105" i="28"/>
  <c r="L71" i="30"/>
  <c r="L70" i="30" s="1"/>
  <c r="K76" i="30"/>
  <c r="M76" i="30"/>
  <c r="L76" i="30"/>
  <c r="M19" i="32"/>
  <c r="J233" i="32"/>
  <c r="J202" i="32"/>
  <c r="J130" i="32"/>
  <c r="J93" i="32"/>
  <c r="J177" i="32"/>
  <c r="J154" i="32"/>
  <c r="J62" i="32"/>
  <c r="J38" i="32"/>
  <c r="L233" i="32"/>
  <c r="L202" i="32"/>
  <c r="L130" i="32"/>
  <c r="L93" i="32"/>
  <c r="L177" i="32"/>
  <c r="L154" i="32"/>
  <c r="L62" i="32"/>
  <c r="L38" i="32"/>
  <c r="D163" i="32"/>
  <c r="D165" i="32" s="1"/>
  <c r="D187" i="32" s="1"/>
  <c r="D186" i="32" s="1"/>
  <c r="F163" i="32"/>
  <c r="F165" i="32" s="1"/>
  <c r="F187" i="32" s="1"/>
  <c r="F186" i="32" s="1"/>
  <c r="D23" i="32"/>
  <c r="D27" i="32" s="1"/>
  <c r="K44" i="32" s="1"/>
  <c r="D54" i="32" s="1"/>
  <c r="K68" i="32" s="1"/>
  <c r="F23" i="32"/>
  <c r="F27" i="32" s="1"/>
  <c r="M44" i="32" s="1"/>
  <c r="F54" i="32" s="1"/>
  <c r="M68" i="32" s="1"/>
  <c r="I177" i="32"/>
  <c r="I154" i="32"/>
  <c r="I62" i="32"/>
  <c r="I38" i="32"/>
  <c r="I233" i="32"/>
  <c r="I202" i="32"/>
  <c r="I130" i="32"/>
  <c r="I93" i="32"/>
  <c r="K177" i="32"/>
  <c r="K154" i="32"/>
  <c r="K62" i="32"/>
  <c r="K38" i="32"/>
  <c r="K233" i="32"/>
  <c r="K202" i="32"/>
  <c r="K130" i="32"/>
  <c r="K93" i="32"/>
  <c r="M177" i="32"/>
  <c r="M154" i="32"/>
  <c r="M62" i="32"/>
  <c r="M38" i="32"/>
  <c r="M233" i="32"/>
  <c r="M202" i="32"/>
  <c r="M130" i="32"/>
  <c r="M93" i="32"/>
  <c r="K19" i="32"/>
  <c r="J233" i="31"/>
  <c r="J202" i="31"/>
  <c r="J130" i="31"/>
  <c r="J93" i="31"/>
  <c r="J177" i="31"/>
  <c r="J154" i="31"/>
  <c r="J62" i="31"/>
  <c r="J38" i="31"/>
  <c r="L233" i="31"/>
  <c r="L202" i="31"/>
  <c r="L130" i="31"/>
  <c r="L93" i="31"/>
  <c r="L177" i="31"/>
  <c r="L154" i="31"/>
  <c r="L62" i="31"/>
  <c r="L38" i="31"/>
  <c r="F163" i="31"/>
  <c r="F165" i="31" s="1"/>
  <c r="F187" i="31" s="1"/>
  <c r="F186" i="31" s="1"/>
  <c r="F23" i="31"/>
  <c r="F27" i="31" s="1"/>
  <c r="M44" i="31" s="1"/>
  <c r="F54" i="31" s="1"/>
  <c r="M68" i="31" s="1"/>
  <c r="F85" i="31" s="1"/>
  <c r="M100" i="31" s="1"/>
  <c r="D23" i="31"/>
  <c r="D27" i="31" s="1"/>
  <c r="K44" i="31" s="1"/>
  <c r="D54" i="31" s="1"/>
  <c r="K68" i="31" s="1"/>
  <c r="D85" i="31" s="1"/>
  <c r="K100" i="31" s="1"/>
  <c r="I177" i="31"/>
  <c r="I154" i="31"/>
  <c r="I62" i="31"/>
  <c r="I38" i="31"/>
  <c r="I233" i="31"/>
  <c r="I202" i="31"/>
  <c r="I130" i="31"/>
  <c r="I93" i="31"/>
  <c r="K177" i="31"/>
  <c r="K154" i="31"/>
  <c r="K62" i="31"/>
  <c r="K38" i="31"/>
  <c r="K233" i="31"/>
  <c r="K202" i="31"/>
  <c r="K130" i="31"/>
  <c r="K93" i="31"/>
  <c r="M177" i="31"/>
  <c r="M154" i="31"/>
  <c r="M62" i="31"/>
  <c r="M38" i="31"/>
  <c r="M233" i="31"/>
  <c r="M202" i="31"/>
  <c r="M130" i="31"/>
  <c r="M93" i="31"/>
  <c r="E163" i="31"/>
  <c r="E165" i="31" s="1"/>
  <c r="E187" i="31" s="1"/>
  <c r="E186" i="31" s="1"/>
  <c r="E23" i="31"/>
  <c r="E27" i="31" s="1"/>
  <c r="L44" i="31" s="1"/>
  <c r="E54" i="31" s="1"/>
  <c r="L68" i="31" s="1"/>
  <c r="E85" i="31" s="1"/>
  <c r="L100" i="31" s="1"/>
  <c r="E122" i="31" s="1"/>
  <c r="K19" i="31"/>
  <c r="M19" i="31"/>
  <c r="I233" i="30"/>
  <c r="I202" i="30"/>
  <c r="I130" i="30"/>
  <c r="I93" i="30"/>
  <c r="K233" i="30"/>
  <c r="K202" i="30"/>
  <c r="K130" i="30"/>
  <c r="K93" i="30"/>
  <c r="M233" i="30"/>
  <c r="M202" i="30"/>
  <c r="M130" i="30"/>
  <c r="M93" i="30"/>
  <c r="E23" i="30"/>
  <c r="E27" i="30" s="1"/>
  <c r="L44" i="30" s="1"/>
  <c r="E54" i="30" s="1"/>
  <c r="L68" i="30" s="1"/>
  <c r="I154" i="30"/>
  <c r="M154" i="30"/>
  <c r="I177" i="30"/>
  <c r="M177" i="30"/>
  <c r="J233" i="30"/>
  <c r="J202" i="30"/>
  <c r="J177" i="30"/>
  <c r="J154" i="30"/>
  <c r="L233" i="30"/>
  <c r="L202" i="30"/>
  <c r="L177" i="30"/>
  <c r="L154" i="30"/>
  <c r="L19" i="30"/>
  <c r="I38" i="30"/>
  <c r="K38" i="30"/>
  <c r="M38" i="30"/>
  <c r="I62" i="30"/>
  <c r="K62" i="30"/>
  <c r="M62" i="30"/>
  <c r="J93" i="30"/>
  <c r="J130" i="30"/>
  <c r="K154" i="30"/>
  <c r="K177" i="30"/>
  <c r="J233" i="29"/>
  <c r="J202" i="29"/>
  <c r="J130" i="29"/>
  <c r="J93" i="29"/>
  <c r="J177" i="29"/>
  <c r="J154" i="29"/>
  <c r="J62" i="29"/>
  <c r="J38" i="29"/>
  <c r="L233" i="29"/>
  <c r="L202" i="29"/>
  <c r="L130" i="29"/>
  <c r="L93" i="29"/>
  <c r="L177" i="29"/>
  <c r="L154" i="29"/>
  <c r="L62" i="29"/>
  <c r="L38" i="29"/>
  <c r="F163" i="29"/>
  <c r="F165" i="29" s="1"/>
  <c r="F187" i="29" s="1"/>
  <c r="F186" i="29" s="1"/>
  <c r="F23" i="29"/>
  <c r="F27" i="29" s="1"/>
  <c r="M44" i="29" s="1"/>
  <c r="F54" i="29" s="1"/>
  <c r="M68" i="29" s="1"/>
  <c r="L19" i="29"/>
  <c r="D23" i="29"/>
  <c r="D27" i="29" s="1"/>
  <c r="K44" i="29" s="1"/>
  <c r="D54" i="29" s="1"/>
  <c r="K68" i="29" s="1"/>
  <c r="I177" i="29"/>
  <c r="I154" i="29"/>
  <c r="I62" i="29"/>
  <c r="I38" i="29"/>
  <c r="I233" i="29"/>
  <c r="I202" i="29"/>
  <c r="I130" i="29"/>
  <c r="I93" i="29"/>
  <c r="K177" i="29"/>
  <c r="K154" i="29"/>
  <c r="K62" i="29"/>
  <c r="K38" i="29"/>
  <c r="K233" i="29"/>
  <c r="K202" i="29"/>
  <c r="K130" i="29"/>
  <c r="K93" i="29"/>
  <c r="M177" i="29"/>
  <c r="M154" i="29"/>
  <c r="M62" i="29"/>
  <c r="M38" i="29"/>
  <c r="M233" i="29"/>
  <c r="M202" i="29"/>
  <c r="M130" i="29"/>
  <c r="M93" i="29"/>
  <c r="K19" i="29"/>
  <c r="M19" i="29"/>
  <c r="E23" i="29"/>
  <c r="E27" i="29" s="1"/>
  <c r="L44" i="29" s="1"/>
  <c r="E54" i="29" s="1"/>
  <c r="L68" i="29" s="1"/>
  <c r="J233" i="28"/>
  <c r="J202" i="28"/>
  <c r="J130" i="28"/>
  <c r="J93" i="28"/>
  <c r="J177" i="28"/>
  <c r="J154" i="28"/>
  <c r="J62" i="28"/>
  <c r="J38" i="28"/>
  <c r="L233" i="28"/>
  <c r="L202" i="28"/>
  <c r="L130" i="28"/>
  <c r="L93" i="28"/>
  <c r="L177" i="28"/>
  <c r="L154" i="28"/>
  <c r="L62" i="28"/>
  <c r="L38" i="28"/>
  <c r="I177" i="28"/>
  <c r="I154" i="28"/>
  <c r="I62" i="28"/>
  <c r="I38" i="28"/>
  <c r="I233" i="28"/>
  <c r="I202" i="28"/>
  <c r="I130" i="28"/>
  <c r="I93" i="28"/>
  <c r="K177" i="28"/>
  <c r="K154" i="28"/>
  <c r="K62" i="28"/>
  <c r="K38" i="28"/>
  <c r="K233" i="28"/>
  <c r="K202" i="28"/>
  <c r="K130" i="28"/>
  <c r="K93" i="28"/>
  <c r="M177" i="28"/>
  <c r="M154" i="28"/>
  <c r="M62" i="28"/>
  <c r="M38" i="28"/>
  <c r="M233" i="28"/>
  <c r="M202" i="28"/>
  <c r="M130" i="28"/>
  <c r="M93" i="28"/>
  <c r="I177" i="27"/>
  <c r="I154" i="27"/>
  <c r="I62" i="27"/>
  <c r="I38" i="27"/>
  <c r="I233" i="27"/>
  <c r="I202" i="27"/>
  <c r="I130" i="27"/>
  <c r="I93" i="27"/>
  <c r="K177" i="27"/>
  <c r="K154" i="27"/>
  <c r="K62" i="27"/>
  <c r="K38" i="27"/>
  <c r="K233" i="27"/>
  <c r="K202" i="27"/>
  <c r="K130" i="27"/>
  <c r="K93" i="27"/>
  <c r="M177" i="27"/>
  <c r="M154" i="27"/>
  <c r="M62" i="27"/>
  <c r="M38" i="27"/>
  <c r="M233" i="27"/>
  <c r="M202" i="27"/>
  <c r="M130" i="27"/>
  <c r="M93" i="27"/>
  <c r="J233" i="27"/>
  <c r="J202" i="27"/>
  <c r="J130" i="27"/>
  <c r="J93" i="27"/>
  <c r="J177" i="27"/>
  <c r="J154" i="27"/>
  <c r="J62" i="27"/>
  <c r="J38" i="27"/>
  <c r="L233" i="27"/>
  <c r="L202" i="27"/>
  <c r="L130" i="27"/>
  <c r="L93" i="27"/>
  <c r="L177" i="27"/>
  <c r="L154" i="27"/>
  <c r="L62" i="27"/>
  <c r="L38" i="27"/>
  <c r="D163" i="27"/>
  <c r="D165" i="27" s="1"/>
  <c r="D187" i="27" s="1"/>
  <c r="D186" i="27" s="1"/>
  <c r="D23" i="27"/>
  <c r="D27" i="27" s="1"/>
  <c r="K44" i="27" s="1"/>
  <c r="D54" i="27" s="1"/>
  <c r="K68" i="27" s="1"/>
  <c r="I177" i="26"/>
  <c r="I154" i="26"/>
  <c r="I62" i="26"/>
  <c r="I38" i="26"/>
  <c r="I233" i="26"/>
  <c r="I202" i="26"/>
  <c r="I130" i="26"/>
  <c r="I93" i="26"/>
  <c r="K177" i="26"/>
  <c r="K154" i="26"/>
  <c r="K62" i="26"/>
  <c r="K38" i="26"/>
  <c r="K233" i="26"/>
  <c r="K202" i="26"/>
  <c r="K130" i="26"/>
  <c r="K93" i="26"/>
  <c r="M177" i="26"/>
  <c r="M154" i="26"/>
  <c r="M62" i="26"/>
  <c r="M38" i="26"/>
  <c r="M233" i="26"/>
  <c r="M202" i="26"/>
  <c r="M130" i="26"/>
  <c r="M93" i="26"/>
  <c r="K19" i="26"/>
  <c r="J233" i="26"/>
  <c r="J202" i="26"/>
  <c r="J130" i="26"/>
  <c r="J93" i="26"/>
  <c r="J177" i="26"/>
  <c r="J154" i="26"/>
  <c r="J62" i="26"/>
  <c r="J38" i="26"/>
  <c r="L233" i="26"/>
  <c r="L202" i="26"/>
  <c r="L130" i="26"/>
  <c r="L93" i="26"/>
  <c r="L177" i="26"/>
  <c r="L154" i="26"/>
  <c r="L62" i="26"/>
  <c r="L38" i="26"/>
  <c r="F163" i="26"/>
  <c r="F165" i="26" s="1"/>
  <c r="F187" i="26" s="1"/>
  <c r="F186" i="26" s="1"/>
  <c r="D23" i="26"/>
  <c r="D27" i="26" s="1"/>
  <c r="K44" i="26" s="1"/>
  <c r="D54" i="26" s="1"/>
  <c r="K68" i="26" s="1"/>
  <c r="D85" i="26" s="1"/>
  <c r="K100" i="26" s="1"/>
  <c r="F23" i="26"/>
  <c r="F27" i="26" s="1"/>
  <c r="M44" i="26" s="1"/>
  <c r="F54" i="26" s="1"/>
  <c r="M68" i="26" s="1"/>
  <c r="J233" i="25"/>
  <c r="J202" i="25"/>
  <c r="J130" i="25"/>
  <c r="J93" i="25"/>
  <c r="J177" i="25"/>
  <c r="J154" i="25"/>
  <c r="J62" i="25"/>
  <c r="J38" i="25"/>
  <c r="L233" i="25"/>
  <c r="L202" i="25"/>
  <c r="L130" i="25"/>
  <c r="L93" i="25"/>
  <c r="L177" i="25"/>
  <c r="L154" i="25"/>
  <c r="L62" i="25"/>
  <c r="L38" i="25"/>
  <c r="F23" i="25"/>
  <c r="F27" i="25" s="1"/>
  <c r="M44" i="25" s="1"/>
  <c r="F54" i="25" s="1"/>
  <c r="M68" i="25" s="1"/>
  <c r="I177" i="25"/>
  <c r="I154" i="25"/>
  <c r="I62" i="25"/>
  <c r="I38" i="25"/>
  <c r="I233" i="25"/>
  <c r="I202" i="25"/>
  <c r="I130" i="25"/>
  <c r="I93" i="25"/>
  <c r="K177" i="25"/>
  <c r="K154" i="25"/>
  <c r="K62" i="25"/>
  <c r="K38" i="25"/>
  <c r="K233" i="25"/>
  <c r="K202" i="25"/>
  <c r="K130" i="25"/>
  <c r="K93" i="25"/>
  <c r="M177" i="25"/>
  <c r="M154" i="25"/>
  <c r="M62" i="25"/>
  <c r="M38" i="25"/>
  <c r="M233" i="25"/>
  <c r="M202" i="25"/>
  <c r="M130" i="25"/>
  <c r="M93" i="25"/>
  <c r="M19" i="25"/>
  <c r="L233" i="24"/>
  <c r="L202" i="24"/>
  <c r="L130" i="24"/>
  <c r="L93" i="24"/>
  <c r="L177" i="24"/>
  <c r="L154" i="24"/>
  <c r="L62" i="24"/>
  <c r="L38" i="24"/>
  <c r="J233" i="24"/>
  <c r="J202" i="24"/>
  <c r="J130" i="24"/>
  <c r="J93" i="24"/>
  <c r="J177" i="24"/>
  <c r="J154" i="24"/>
  <c r="J62" i="24"/>
  <c r="J38" i="24"/>
  <c r="I177" i="24"/>
  <c r="I154" i="24"/>
  <c r="I62" i="24"/>
  <c r="I38" i="24"/>
  <c r="I233" i="24"/>
  <c r="I202" i="24"/>
  <c r="I130" i="24"/>
  <c r="I93" i="24"/>
  <c r="K177" i="24"/>
  <c r="K154" i="24"/>
  <c r="K62" i="24"/>
  <c r="K38" i="24"/>
  <c r="K233" i="24"/>
  <c r="K202" i="24"/>
  <c r="K130" i="24"/>
  <c r="K93" i="24"/>
  <c r="M177" i="24"/>
  <c r="M154" i="24"/>
  <c r="M62" i="24"/>
  <c r="M38" i="24"/>
  <c r="M233" i="24"/>
  <c r="M202" i="24"/>
  <c r="M130" i="24"/>
  <c r="M93" i="24"/>
  <c r="E163" i="24"/>
  <c r="E165" i="24" s="1"/>
  <c r="E187" i="24" s="1"/>
  <c r="E186" i="24" s="1"/>
  <c r="E23" i="24"/>
  <c r="E27" i="24" s="1"/>
  <c r="L44" i="24" s="1"/>
  <c r="E54" i="24" s="1"/>
  <c r="L68" i="24" s="1"/>
  <c r="E242" i="19"/>
  <c r="F102" i="19"/>
  <c r="E102" i="19"/>
  <c r="D102" i="19"/>
  <c r="F102" i="20"/>
  <c r="E102" i="20"/>
  <c r="D102" i="20"/>
  <c r="F102" i="21"/>
  <c r="E102" i="21"/>
  <c r="D102" i="21"/>
  <c r="F102" i="22"/>
  <c r="E102" i="22"/>
  <c r="D102" i="22"/>
  <c r="F102" i="23"/>
  <c r="E102" i="23"/>
  <c r="D102" i="23"/>
  <c r="F233" i="23"/>
  <c r="E233" i="23"/>
  <c r="D233" i="23"/>
  <c r="C233" i="23"/>
  <c r="B233" i="23"/>
  <c r="F202" i="23"/>
  <c r="E202" i="23"/>
  <c r="D202" i="23"/>
  <c r="C202" i="23"/>
  <c r="B202" i="23"/>
  <c r="F188" i="23"/>
  <c r="E188" i="23"/>
  <c r="D188" i="23"/>
  <c r="C188" i="23"/>
  <c r="F177" i="23"/>
  <c r="E177" i="23"/>
  <c r="D177" i="23"/>
  <c r="C177" i="23"/>
  <c r="B177" i="23"/>
  <c r="B166" i="23"/>
  <c r="B188" i="23" s="1"/>
  <c r="F154" i="23"/>
  <c r="E154" i="23"/>
  <c r="D154" i="23"/>
  <c r="C154" i="23"/>
  <c r="B154" i="23"/>
  <c r="D139" i="23"/>
  <c r="F130" i="23"/>
  <c r="E130" i="23"/>
  <c r="D130" i="23"/>
  <c r="C130" i="23"/>
  <c r="B130" i="23"/>
  <c r="F93" i="23"/>
  <c r="E93" i="23"/>
  <c r="D93" i="23"/>
  <c r="C93" i="23"/>
  <c r="B93" i="23"/>
  <c r="I69" i="23"/>
  <c r="F62" i="23"/>
  <c r="E62" i="23"/>
  <c r="D62" i="23"/>
  <c r="C62" i="23"/>
  <c r="B62" i="23"/>
  <c r="F38" i="23"/>
  <c r="E38" i="23"/>
  <c r="D38" i="23"/>
  <c r="C38" i="23"/>
  <c r="B38" i="23"/>
  <c r="M10" i="23"/>
  <c r="L10" i="23"/>
  <c r="K10" i="23"/>
  <c r="J10" i="23"/>
  <c r="I10" i="23"/>
  <c r="F233" i="22"/>
  <c r="E233" i="22"/>
  <c r="D233" i="22"/>
  <c r="C233" i="22"/>
  <c r="B233" i="22"/>
  <c r="M217" i="22"/>
  <c r="F202" i="22"/>
  <c r="E202" i="22"/>
  <c r="D202" i="22"/>
  <c r="C202" i="22"/>
  <c r="B202" i="22"/>
  <c r="F188" i="22"/>
  <c r="E188" i="22"/>
  <c r="D188" i="22"/>
  <c r="C188" i="22"/>
  <c r="F177" i="22"/>
  <c r="E177" i="22"/>
  <c r="D177" i="22"/>
  <c r="C177" i="22"/>
  <c r="B177" i="22"/>
  <c r="B166" i="22"/>
  <c r="B188" i="22" s="1"/>
  <c r="F154" i="22"/>
  <c r="E154" i="22"/>
  <c r="D154" i="22"/>
  <c r="C154" i="22"/>
  <c r="B154" i="22"/>
  <c r="D139" i="22"/>
  <c r="F130" i="22"/>
  <c r="E130" i="22"/>
  <c r="D130" i="22"/>
  <c r="C130" i="22"/>
  <c r="B130" i="22"/>
  <c r="F93" i="22"/>
  <c r="E93" i="22"/>
  <c r="D93" i="22"/>
  <c r="C93" i="22"/>
  <c r="B93" i="22"/>
  <c r="I69" i="22"/>
  <c r="F62" i="22"/>
  <c r="E62" i="22"/>
  <c r="D62" i="22"/>
  <c r="C62" i="22"/>
  <c r="B62" i="22"/>
  <c r="F38" i="22"/>
  <c r="E38" i="22"/>
  <c r="D38" i="22"/>
  <c r="C38" i="22"/>
  <c r="B38" i="22"/>
  <c r="M10" i="22"/>
  <c r="L10" i="22"/>
  <c r="K10" i="22"/>
  <c r="J10" i="22"/>
  <c r="I10" i="22"/>
  <c r="F233" i="21"/>
  <c r="E233" i="21"/>
  <c r="D233" i="21"/>
  <c r="C233" i="21"/>
  <c r="B233" i="21"/>
  <c r="F202" i="21"/>
  <c r="E202" i="21"/>
  <c r="D202" i="21"/>
  <c r="C202" i="21"/>
  <c r="B202" i="21"/>
  <c r="F188" i="21"/>
  <c r="E188" i="21"/>
  <c r="D188" i="21"/>
  <c r="C188" i="21"/>
  <c r="F177" i="21"/>
  <c r="E177" i="21"/>
  <c r="D177" i="21"/>
  <c r="C177" i="21"/>
  <c r="B177" i="21"/>
  <c r="B166" i="21"/>
  <c r="B188" i="21" s="1"/>
  <c r="F154" i="21"/>
  <c r="E154" i="21"/>
  <c r="D154" i="21"/>
  <c r="C154" i="21"/>
  <c r="B154" i="21"/>
  <c r="D139" i="21"/>
  <c r="F130" i="21"/>
  <c r="E130" i="21"/>
  <c r="D130" i="21"/>
  <c r="C130" i="21"/>
  <c r="B130" i="21"/>
  <c r="F93" i="21"/>
  <c r="E93" i="21"/>
  <c r="D93" i="21"/>
  <c r="C93" i="21"/>
  <c r="B93" i="21"/>
  <c r="I69" i="21"/>
  <c r="F62" i="21"/>
  <c r="E62" i="21"/>
  <c r="D62" i="21"/>
  <c r="C62" i="21"/>
  <c r="B62" i="21"/>
  <c r="F38" i="21"/>
  <c r="E38" i="21"/>
  <c r="D38" i="21"/>
  <c r="C38" i="21"/>
  <c r="B38" i="21"/>
  <c r="M10" i="21"/>
  <c r="L10" i="21"/>
  <c r="K10" i="21"/>
  <c r="J10" i="21"/>
  <c r="I10" i="21"/>
  <c r="F233" i="20"/>
  <c r="E233" i="20"/>
  <c r="D233" i="20"/>
  <c r="C233" i="20"/>
  <c r="B233" i="20"/>
  <c r="F202" i="20"/>
  <c r="E202" i="20"/>
  <c r="D202" i="20"/>
  <c r="C202" i="20"/>
  <c r="B202" i="20"/>
  <c r="F188" i="20"/>
  <c r="E188" i="20"/>
  <c r="D188" i="20"/>
  <c r="C188" i="20"/>
  <c r="F177" i="20"/>
  <c r="E177" i="20"/>
  <c r="D177" i="20"/>
  <c r="C177" i="20"/>
  <c r="B177" i="20"/>
  <c r="B166" i="20"/>
  <c r="B188" i="20" s="1"/>
  <c r="F154" i="20"/>
  <c r="E154" i="20"/>
  <c r="D154" i="20"/>
  <c r="C154" i="20"/>
  <c r="B154" i="20"/>
  <c r="D139" i="20"/>
  <c r="D164" i="20" s="1"/>
  <c r="F130" i="20"/>
  <c r="E130" i="20"/>
  <c r="D130" i="20"/>
  <c r="C130" i="20"/>
  <c r="B130" i="20"/>
  <c r="F93" i="20"/>
  <c r="E93" i="20"/>
  <c r="D93" i="20"/>
  <c r="C93" i="20"/>
  <c r="B93" i="20"/>
  <c r="I69" i="20"/>
  <c r="F62" i="20"/>
  <c r="E62" i="20"/>
  <c r="D62" i="20"/>
  <c r="C62" i="20"/>
  <c r="B62" i="20"/>
  <c r="F38" i="20"/>
  <c r="E38" i="20"/>
  <c r="D38" i="20"/>
  <c r="C38" i="20"/>
  <c r="B38" i="20"/>
  <c r="M10" i="20"/>
  <c r="L10" i="20"/>
  <c r="K10" i="20"/>
  <c r="J10" i="20"/>
  <c r="I10" i="20"/>
  <c r="F233" i="19"/>
  <c r="E233" i="19"/>
  <c r="D233" i="19"/>
  <c r="C233" i="19"/>
  <c r="B233" i="19"/>
  <c r="F202" i="19"/>
  <c r="E202" i="19"/>
  <c r="D202" i="19"/>
  <c r="C202" i="19"/>
  <c r="B202" i="19"/>
  <c r="F188" i="19"/>
  <c r="E188" i="19"/>
  <c r="D188" i="19"/>
  <c r="C188" i="19"/>
  <c r="F177" i="19"/>
  <c r="E177" i="19"/>
  <c r="D177" i="19"/>
  <c r="C177" i="19"/>
  <c r="B177" i="19"/>
  <c r="B166" i="19"/>
  <c r="B188" i="19" s="1"/>
  <c r="F154" i="19"/>
  <c r="E154" i="19"/>
  <c r="D154" i="19"/>
  <c r="C154" i="19"/>
  <c r="B154" i="19"/>
  <c r="D139" i="19"/>
  <c r="D164" i="19" s="1"/>
  <c r="F130" i="19"/>
  <c r="E130" i="19"/>
  <c r="D130" i="19"/>
  <c r="C130" i="19"/>
  <c r="B130" i="19"/>
  <c r="F93" i="19"/>
  <c r="E93" i="19"/>
  <c r="D93" i="19"/>
  <c r="C93" i="19"/>
  <c r="B93" i="19"/>
  <c r="I69" i="19"/>
  <c r="F62" i="19"/>
  <c r="E62" i="19"/>
  <c r="D62" i="19"/>
  <c r="C62" i="19"/>
  <c r="B62" i="19"/>
  <c r="F38" i="19"/>
  <c r="E38" i="19"/>
  <c r="D38" i="19"/>
  <c r="C38" i="19"/>
  <c r="B38" i="19"/>
  <c r="M10" i="19"/>
  <c r="L10" i="19"/>
  <c r="L38" i="19" s="1"/>
  <c r="K10" i="19"/>
  <c r="K233" i="19" s="1"/>
  <c r="J10" i="19"/>
  <c r="J38" i="19" s="1"/>
  <c r="I10" i="19"/>
  <c r="I202" i="19" s="1"/>
  <c r="M76" i="20" l="1"/>
  <c r="L113" i="21"/>
  <c r="E242" i="20"/>
  <c r="M211" i="21"/>
  <c r="F242" i="22"/>
  <c r="D242" i="20"/>
  <c r="E79" i="19"/>
  <c r="D113" i="22"/>
  <c r="E113" i="22"/>
  <c r="F79" i="19"/>
  <c r="K113" i="22"/>
  <c r="D242" i="23"/>
  <c r="L113" i="20"/>
  <c r="E242" i="23"/>
  <c r="M113" i="20"/>
  <c r="F242" i="23"/>
  <c r="E23" i="26"/>
  <c r="E27" i="26" s="1"/>
  <c r="L44" i="26" s="1"/>
  <c r="E54" i="26" s="1"/>
  <c r="L68" i="26" s="1"/>
  <c r="E85" i="26" s="1"/>
  <c r="L100" i="26" s="1"/>
  <c r="E122" i="26" s="1"/>
  <c r="L161" i="26" s="1"/>
  <c r="E169" i="26" s="1"/>
  <c r="F242" i="20"/>
  <c r="F113" i="19"/>
  <c r="D113" i="21"/>
  <c r="L113" i="19"/>
  <c r="L113" i="23"/>
  <c r="F113" i="21"/>
  <c r="D113" i="19"/>
  <c r="M16" i="20"/>
  <c r="F163" i="20" s="1"/>
  <c r="L113" i="22"/>
  <c r="F113" i="20"/>
  <c r="M79" i="20"/>
  <c r="M211" i="20"/>
  <c r="M217" i="19"/>
  <c r="K71" i="19"/>
  <c r="K70" i="19" s="1"/>
  <c r="E113" i="20"/>
  <c r="K113" i="20"/>
  <c r="F242" i="19"/>
  <c r="E242" i="21"/>
  <c r="L71" i="20"/>
  <c r="L70" i="20" s="1"/>
  <c r="F113" i="22"/>
  <c r="D113" i="20"/>
  <c r="K102" i="19"/>
  <c r="M113" i="22"/>
  <c r="D242" i="21"/>
  <c r="F242" i="21"/>
  <c r="D242" i="19"/>
  <c r="M105" i="19"/>
  <c r="M76" i="19"/>
  <c r="E113" i="23"/>
  <c r="F113" i="23"/>
  <c r="K113" i="23"/>
  <c r="E113" i="21"/>
  <c r="D113" i="23"/>
  <c r="M113" i="23"/>
  <c r="K113" i="21"/>
  <c r="L102" i="20"/>
  <c r="M113" i="21"/>
  <c r="K113" i="19"/>
  <c r="D242" i="22"/>
  <c r="E242" i="22"/>
  <c r="M105" i="20"/>
  <c r="M113" i="19"/>
  <c r="F139" i="19"/>
  <c r="F164" i="19" s="1"/>
  <c r="E139" i="19"/>
  <c r="E164" i="19" s="1"/>
  <c r="K211" i="19"/>
  <c r="M211" i="19"/>
  <c r="K71" i="22"/>
  <c r="K70" i="22" s="1"/>
  <c r="D79" i="22"/>
  <c r="K102" i="22"/>
  <c r="F139" i="22"/>
  <c r="F164" i="22" s="1"/>
  <c r="L211" i="19"/>
  <c r="L217" i="19"/>
  <c r="K217" i="19"/>
  <c r="L16" i="19"/>
  <c r="E163" i="19" s="1"/>
  <c r="M16" i="19"/>
  <c r="F163" i="19" s="1"/>
  <c r="L217" i="20"/>
  <c r="L102" i="19"/>
  <c r="L105" i="19"/>
  <c r="L16" i="21"/>
  <c r="E163" i="21" s="1"/>
  <c r="E79" i="20"/>
  <c r="K16" i="19"/>
  <c r="D163" i="19" s="1"/>
  <c r="D165" i="19" s="1"/>
  <c r="D187" i="19" s="1"/>
  <c r="D186" i="19" s="1"/>
  <c r="L71" i="19"/>
  <c r="L70" i="19" s="1"/>
  <c r="M71" i="19"/>
  <c r="M70" i="19" s="1"/>
  <c r="L76" i="19"/>
  <c r="K76" i="19"/>
  <c r="K79" i="19"/>
  <c r="M79" i="19"/>
  <c r="L79" i="19"/>
  <c r="D79" i="19"/>
  <c r="M102" i="19"/>
  <c r="K105" i="19"/>
  <c r="E113" i="19"/>
  <c r="L79" i="23"/>
  <c r="K217" i="23"/>
  <c r="L76" i="22"/>
  <c r="L79" i="22"/>
  <c r="L105" i="22"/>
  <c r="L211" i="22"/>
  <c r="L71" i="21"/>
  <c r="L70" i="21" s="1"/>
  <c r="M76" i="21"/>
  <c r="M79" i="21"/>
  <c r="E79" i="21"/>
  <c r="L102" i="21"/>
  <c r="M105" i="21"/>
  <c r="E139" i="21"/>
  <c r="E164" i="21" s="1"/>
  <c r="K211" i="21"/>
  <c r="L217" i="21"/>
  <c r="E139" i="20"/>
  <c r="E164" i="20" s="1"/>
  <c r="K211" i="20"/>
  <c r="K16" i="20"/>
  <c r="D163" i="20" s="1"/>
  <c r="D165" i="20" s="1"/>
  <c r="D187" i="20" s="1"/>
  <c r="D186" i="20" s="1"/>
  <c r="L211" i="23"/>
  <c r="M71" i="22"/>
  <c r="M70" i="22" s="1"/>
  <c r="F79" i="22"/>
  <c r="M102" i="22"/>
  <c r="M105" i="22"/>
  <c r="K71" i="21"/>
  <c r="K70" i="21" s="1"/>
  <c r="M71" i="21"/>
  <c r="M70" i="21" s="1"/>
  <c r="L76" i="21"/>
  <c r="L79" i="21"/>
  <c r="D79" i="21"/>
  <c r="F79" i="21"/>
  <c r="K102" i="21"/>
  <c r="M102" i="21"/>
  <c r="L105" i="21"/>
  <c r="F139" i="21"/>
  <c r="F164" i="21" s="1"/>
  <c r="L211" i="21"/>
  <c r="M217" i="21"/>
  <c r="K71" i="20"/>
  <c r="K70" i="20" s="1"/>
  <c r="M71" i="20"/>
  <c r="M70" i="20" s="1"/>
  <c r="L76" i="20"/>
  <c r="D79" i="20"/>
  <c r="F79" i="20"/>
  <c r="L79" i="20"/>
  <c r="K102" i="20"/>
  <c r="M102" i="20"/>
  <c r="L105" i="20"/>
  <c r="L16" i="22"/>
  <c r="E163" i="22" s="1"/>
  <c r="M16" i="21"/>
  <c r="F163" i="21" s="1"/>
  <c r="L16" i="20"/>
  <c r="E163" i="20" s="1"/>
  <c r="F139" i="20"/>
  <c r="F164" i="20" s="1"/>
  <c r="L211" i="20"/>
  <c r="K217" i="20"/>
  <c r="M217" i="20"/>
  <c r="D23" i="28"/>
  <c r="D27" i="28" s="1"/>
  <c r="K44" i="28" s="1"/>
  <c r="D54" i="28" s="1"/>
  <c r="K68" i="28" s="1"/>
  <c r="D85" i="28" s="1"/>
  <c r="K100" i="28" s="1"/>
  <c r="D122" i="28" s="1"/>
  <c r="K161" i="28" s="1"/>
  <c r="D85" i="29"/>
  <c r="K100" i="29" s="1"/>
  <c r="D122" i="29" s="1"/>
  <c r="K137" i="29" s="1"/>
  <c r="D144" i="29" s="1"/>
  <c r="K184" i="29" s="1"/>
  <c r="D191" i="29" s="1"/>
  <c r="K209" i="29" s="1"/>
  <c r="D225" i="29" s="1"/>
  <c r="K240" i="29" s="1"/>
  <c r="D248" i="29" s="1"/>
  <c r="L105" i="23"/>
  <c r="F139" i="23"/>
  <c r="F164" i="23" s="1"/>
  <c r="M217" i="23"/>
  <c r="L71" i="23"/>
  <c r="L70" i="23" s="1"/>
  <c r="K71" i="23"/>
  <c r="K70" i="23" s="1"/>
  <c r="M71" i="23"/>
  <c r="M70" i="23" s="1"/>
  <c r="L76" i="23"/>
  <c r="E79" i="23"/>
  <c r="F85" i="25"/>
  <c r="M100" i="25" s="1"/>
  <c r="F122" i="25" s="1"/>
  <c r="M161" i="25" s="1"/>
  <c r="F169" i="25" s="1"/>
  <c r="D122" i="26"/>
  <c r="K161" i="26" s="1"/>
  <c r="D169" i="26" s="1"/>
  <c r="D85" i="27"/>
  <c r="K100" i="27" s="1"/>
  <c r="D122" i="27" s="1"/>
  <c r="K137" i="27" s="1"/>
  <c r="D144" i="27" s="1"/>
  <c r="K184" i="27" s="1"/>
  <c r="D191" i="27" s="1"/>
  <c r="K209" i="27" s="1"/>
  <c r="D225" i="27" s="1"/>
  <c r="K240" i="27" s="1"/>
  <c r="D248" i="27" s="1"/>
  <c r="E23" i="27"/>
  <c r="E27" i="27" s="1"/>
  <c r="L44" i="27" s="1"/>
  <c r="E54" i="27" s="1"/>
  <c r="L68" i="27" s="1"/>
  <c r="E85" i="27" s="1"/>
  <c r="L100" i="27" s="1"/>
  <c r="E122" i="27" s="1"/>
  <c r="L137" i="27" s="1"/>
  <c r="E144" i="27" s="1"/>
  <c r="L184" i="27" s="1"/>
  <c r="E191" i="27" s="1"/>
  <c r="L209" i="27" s="1"/>
  <c r="E225" i="27" s="1"/>
  <c r="L240" i="27" s="1"/>
  <c r="E248" i="27" s="1"/>
  <c r="F23" i="30"/>
  <c r="F27" i="30" s="1"/>
  <c r="M44" i="30" s="1"/>
  <c r="F54" i="30" s="1"/>
  <c r="M68" i="30" s="1"/>
  <c r="F85" i="30" s="1"/>
  <c r="M100" i="30" s="1"/>
  <c r="F122" i="30" s="1"/>
  <c r="D122" i="31"/>
  <c r="K161" i="31" s="1"/>
  <c r="D169" i="31" s="1"/>
  <c r="K76" i="23"/>
  <c r="M76" i="23"/>
  <c r="K79" i="23"/>
  <c r="M79" i="23"/>
  <c r="D79" i="23"/>
  <c r="F79" i="23"/>
  <c r="L102" i="23"/>
  <c r="K102" i="23"/>
  <c r="M102" i="23"/>
  <c r="K105" i="23"/>
  <c r="M105" i="23"/>
  <c r="E139" i="23"/>
  <c r="E164" i="23" s="1"/>
  <c r="K211" i="23"/>
  <c r="M211" i="23"/>
  <c r="L217" i="23"/>
  <c r="L71" i="22"/>
  <c r="L70" i="22" s="1"/>
  <c r="K76" i="22"/>
  <c r="M76" i="22"/>
  <c r="K79" i="22"/>
  <c r="M79" i="22"/>
  <c r="E79" i="22"/>
  <c r="L102" i="22"/>
  <c r="K105" i="22"/>
  <c r="E139" i="22"/>
  <c r="E164" i="22" s="1"/>
  <c r="K211" i="22"/>
  <c r="M211" i="22"/>
  <c r="K217" i="22"/>
  <c r="L217" i="22"/>
  <c r="K76" i="21"/>
  <c r="K79" i="21"/>
  <c r="K105" i="21"/>
  <c r="K217" i="21"/>
  <c r="K76" i="20"/>
  <c r="K79" i="20"/>
  <c r="D163" i="28"/>
  <c r="D165" i="28" s="1"/>
  <c r="D187" i="28" s="1"/>
  <c r="D186" i="28" s="1"/>
  <c r="F122" i="31"/>
  <c r="M161" i="31" s="1"/>
  <c r="F169" i="31" s="1"/>
  <c r="E85" i="32"/>
  <c r="L100" i="32" s="1"/>
  <c r="E122" i="32" s="1"/>
  <c r="L161" i="32" s="1"/>
  <c r="F85" i="32"/>
  <c r="M100" i="32" s="1"/>
  <c r="F122" i="32" s="1"/>
  <c r="M161" i="32" s="1"/>
  <c r="F169" i="32" s="1"/>
  <c r="M19" i="30"/>
  <c r="E165" i="30"/>
  <c r="E187" i="30" s="1"/>
  <c r="E186" i="30" s="1"/>
  <c r="M16" i="23"/>
  <c r="F23" i="23" s="1"/>
  <c r="F27" i="23" s="1"/>
  <c r="M44" i="23" s="1"/>
  <c r="F54" i="23" s="1"/>
  <c r="M68" i="23" s="1"/>
  <c r="F85" i="27"/>
  <c r="M100" i="27" s="1"/>
  <c r="F122" i="27" s="1"/>
  <c r="M137" i="27" s="1"/>
  <c r="F144" i="27" s="1"/>
  <c r="M184" i="27" s="1"/>
  <c r="L16" i="23"/>
  <c r="L19" i="23" s="1"/>
  <c r="K16" i="23"/>
  <c r="D163" i="23" s="1"/>
  <c r="K16" i="22"/>
  <c r="D163" i="22" s="1"/>
  <c r="M16" i="22"/>
  <c r="M19" i="22" s="1"/>
  <c r="K16" i="21"/>
  <c r="D163" i="21" s="1"/>
  <c r="K105" i="20"/>
  <c r="L19" i="27"/>
  <c r="F85" i="29"/>
  <c r="M100" i="29" s="1"/>
  <c r="F122" i="29" s="1"/>
  <c r="M161" i="29" s="1"/>
  <c r="F169" i="29" s="1"/>
  <c r="D23" i="30"/>
  <c r="D27" i="30" s="1"/>
  <c r="K44" i="30" s="1"/>
  <c r="D54" i="30" s="1"/>
  <c r="K68" i="30" s="1"/>
  <c r="D85" i="30" s="1"/>
  <c r="K100" i="30" s="1"/>
  <c r="D122" i="30" s="1"/>
  <c r="D163" i="30"/>
  <c r="D165" i="30" s="1"/>
  <c r="D187" i="30" s="1"/>
  <c r="D186" i="30" s="1"/>
  <c r="E163" i="25"/>
  <c r="E165" i="25" s="1"/>
  <c r="E187" i="25" s="1"/>
  <c r="E186" i="25" s="1"/>
  <c r="L19" i="25"/>
  <c r="E23" i="25"/>
  <c r="E27" i="25" s="1"/>
  <c r="L44" i="25" s="1"/>
  <c r="E54" i="25" s="1"/>
  <c r="L68" i="25" s="1"/>
  <c r="E85" i="25" s="1"/>
  <c r="L100" i="25" s="1"/>
  <c r="E122" i="25" s="1"/>
  <c r="L161" i="25" s="1"/>
  <c r="F163" i="28"/>
  <c r="F165" i="28" s="1"/>
  <c r="F187" i="28" s="1"/>
  <c r="F186" i="28" s="1"/>
  <c r="F23" i="28"/>
  <c r="F27" i="28" s="1"/>
  <c r="M44" i="28" s="1"/>
  <c r="F54" i="28" s="1"/>
  <c r="M68" i="28" s="1"/>
  <c r="F85" i="28" s="1"/>
  <c r="M100" i="28" s="1"/>
  <c r="F122" i="28" s="1"/>
  <c r="M137" i="28" s="1"/>
  <c r="F144" i="28" s="1"/>
  <c r="M184" i="28" s="1"/>
  <c r="F23" i="24"/>
  <c r="F27" i="24" s="1"/>
  <c r="M44" i="24" s="1"/>
  <c r="F54" i="24" s="1"/>
  <c r="M68" i="24" s="1"/>
  <c r="F85" i="24" s="1"/>
  <c r="M100" i="24" s="1"/>
  <c r="F122" i="24" s="1"/>
  <c r="M161" i="24" s="1"/>
  <c r="F169" i="24" s="1"/>
  <c r="M19" i="24"/>
  <c r="D163" i="25"/>
  <c r="D165" i="25" s="1"/>
  <c r="D187" i="25" s="1"/>
  <c r="D186" i="25" s="1"/>
  <c r="D23" i="25"/>
  <c r="D27" i="25" s="1"/>
  <c r="K44" i="25" s="1"/>
  <c r="D54" i="25" s="1"/>
  <c r="K68" i="25" s="1"/>
  <c r="D85" i="25" s="1"/>
  <c r="K100" i="25" s="1"/>
  <c r="D122" i="25" s="1"/>
  <c r="K137" i="25" s="1"/>
  <c r="D144" i="25" s="1"/>
  <c r="K184" i="25" s="1"/>
  <c r="E163" i="32"/>
  <c r="E165" i="32" s="1"/>
  <c r="E187" i="32" s="1"/>
  <c r="E186" i="32" s="1"/>
  <c r="L19" i="32"/>
  <c r="E163" i="28"/>
  <c r="E165" i="28" s="1"/>
  <c r="E187" i="28" s="1"/>
  <c r="E186" i="28" s="1"/>
  <c r="L19" i="28"/>
  <c r="E23" i="28"/>
  <c r="E27" i="28" s="1"/>
  <c r="L44" i="28" s="1"/>
  <c r="E54" i="28" s="1"/>
  <c r="L68" i="28" s="1"/>
  <c r="E85" i="28" s="1"/>
  <c r="L100" i="28" s="1"/>
  <c r="E122" i="28" s="1"/>
  <c r="L161" i="28" s="1"/>
  <c r="F163" i="27"/>
  <c r="F165" i="27" s="1"/>
  <c r="F187" i="27" s="1"/>
  <c r="F186" i="27" s="1"/>
  <c r="M19" i="27"/>
  <c r="F85" i="26"/>
  <c r="M100" i="26" s="1"/>
  <c r="F122" i="26" s="1"/>
  <c r="M137" i="26" s="1"/>
  <c r="F144" i="26" s="1"/>
  <c r="M184" i="26" s="1"/>
  <c r="F191" i="26" s="1"/>
  <c r="M209" i="26" s="1"/>
  <c r="F225" i="26" s="1"/>
  <c r="M240" i="26" s="1"/>
  <c r="F248" i="26" s="1"/>
  <c r="E85" i="29"/>
  <c r="L100" i="29" s="1"/>
  <c r="E122" i="29" s="1"/>
  <c r="L161" i="29" s="1"/>
  <c r="E169" i="29" s="1"/>
  <c r="D85" i="32"/>
  <c r="K100" i="32" s="1"/>
  <c r="D122" i="32" s="1"/>
  <c r="K137" i="32" s="1"/>
  <c r="D144" i="32" s="1"/>
  <c r="K184" i="32" s="1"/>
  <c r="D191" i="32" s="1"/>
  <c r="K209" i="32" s="1"/>
  <c r="D225" i="32" s="1"/>
  <c r="K240" i="32" s="1"/>
  <c r="D248" i="32" s="1"/>
  <c r="E85" i="30"/>
  <c r="L100" i="30" s="1"/>
  <c r="E122" i="30" s="1"/>
  <c r="L161" i="30" s="1"/>
  <c r="E169" i="30" s="1"/>
  <c r="K19" i="30"/>
  <c r="L19" i="26"/>
  <c r="F165" i="25"/>
  <c r="F187" i="25" s="1"/>
  <c r="F186" i="25" s="1"/>
  <c r="D23" i="24"/>
  <c r="D27" i="24" s="1"/>
  <c r="K44" i="24" s="1"/>
  <c r="D54" i="24" s="1"/>
  <c r="K68" i="24" s="1"/>
  <c r="D85" i="24" s="1"/>
  <c r="K100" i="24" s="1"/>
  <c r="D122" i="24" s="1"/>
  <c r="K137" i="24" s="1"/>
  <c r="D144" i="24" s="1"/>
  <c r="K184" i="24" s="1"/>
  <c r="D191" i="24" s="1"/>
  <c r="K209" i="24" s="1"/>
  <c r="D225" i="24" s="1"/>
  <c r="K240" i="24" s="1"/>
  <c r="D248" i="24" s="1"/>
  <c r="K19" i="24"/>
  <c r="E85" i="24"/>
  <c r="L100" i="24" s="1"/>
  <c r="E122" i="24" s="1"/>
  <c r="L161" i="24" s="1"/>
  <c r="E169" i="24" s="1"/>
  <c r="D164" i="23"/>
  <c r="D164" i="22"/>
  <c r="D164" i="21"/>
  <c r="E165" i="26"/>
  <c r="E187" i="26" s="1"/>
  <c r="E186" i="26" s="1"/>
  <c r="L161" i="31"/>
  <c r="E169" i="31" s="1"/>
  <c r="L137" i="31"/>
  <c r="E144" i="31" s="1"/>
  <c r="L184" i="31" s="1"/>
  <c r="E191" i="31" s="1"/>
  <c r="L209" i="31" s="1"/>
  <c r="E225" i="31" s="1"/>
  <c r="L240" i="31" s="1"/>
  <c r="E248" i="31" s="1"/>
  <c r="J233" i="23"/>
  <c r="J202" i="23"/>
  <c r="J130" i="23"/>
  <c r="J93" i="23"/>
  <c r="J177" i="23"/>
  <c r="J154" i="23"/>
  <c r="J62" i="23"/>
  <c r="J38" i="23"/>
  <c r="L233" i="23"/>
  <c r="L202" i="23"/>
  <c r="L130" i="23"/>
  <c r="L93" i="23"/>
  <c r="L177" i="23"/>
  <c r="L154" i="23"/>
  <c r="L62" i="23"/>
  <c r="L38" i="23"/>
  <c r="I177" i="23"/>
  <c r="I154" i="23"/>
  <c r="I62" i="23"/>
  <c r="I38" i="23"/>
  <c r="I233" i="23"/>
  <c r="I202" i="23"/>
  <c r="I130" i="23"/>
  <c r="I93" i="23"/>
  <c r="K177" i="23"/>
  <c r="K154" i="23"/>
  <c r="K62" i="23"/>
  <c r="K38" i="23"/>
  <c r="K233" i="23"/>
  <c r="K202" i="23"/>
  <c r="K130" i="23"/>
  <c r="K93" i="23"/>
  <c r="M177" i="23"/>
  <c r="M154" i="23"/>
  <c r="M62" i="23"/>
  <c r="M38" i="23"/>
  <c r="M233" i="23"/>
  <c r="M202" i="23"/>
  <c r="M130" i="23"/>
  <c r="M93" i="23"/>
  <c r="I177" i="22"/>
  <c r="I154" i="22"/>
  <c r="I62" i="22"/>
  <c r="I38" i="22"/>
  <c r="I233" i="22"/>
  <c r="I202" i="22"/>
  <c r="I130" i="22"/>
  <c r="I93" i="22"/>
  <c r="K177" i="22"/>
  <c r="K154" i="22"/>
  <c r="K62" i="22"/>
  <c r="K38" i="22"/>
  <c r="K233" i="22"/>
  <c r="K202" i="22"/>
  <c r="K130" i="22"/>
  <c r="K93" i="22"/>
  <c r="M177" i="22"/>
  <c r="M154" i="22"/>
  <c r="M62" i="22"/>
  <c r="M38" i="22"/>
  <c r="M233" i="22"/>
  <c r="M202" i="22"/>
  <c r="M130" i="22"/>
  <c r="M93" i="22"/>
  <c r="J233" i="22"/>
  <c r="J202" i="22"/>
  <c r="J130" i="22"/>
  <c r="J93" i="22"/>
  <c r="J177" i="22"/>
  <c r="J154" i="22"/>
  <c r="J62" i="22"/>
  <c r="J38" i="22"/>
  <c r="L233" i="22"/>
  <c r="L202" i="22"/>
  <c r="L130" i="22"/>
  <c r="L93" i="22"/>
  <c r="L177" i="22"/>
  <c r="L154" i="22"/>
  <c r="L62" i="22"/>
  <c r="L38" i="22"/>
  <c r="J233" i="21"/>
  <c r="J202" i="21"/>
  <c r="J130" i="21"/>
  <c r="J93" i="21"/>
  <c r="J177" i="21"/>
  <c r="J154" i="21"/>
  <c r="J62" i="21"/>
  <c r="J38" i="21"/>
  <c r="L233" i="21"/>
  <c r="L202" i="21"/>
  <c r="L130" i="21"/>
  <c r="L93" i="21"/>
  <c r="L177" i="21"/>
  <c r="L154" i="21"/>
  <c r="L62" i="21"/>
  <c r="L38" i="21"/>
  <c r="I177" i="21"/>
  <c r="I154" i="21"/>
  <c r="I62" i="21"/>
  <c r="I38" i="21"/>
  <c r="I233" i="21"/>
  <c r="I202" i="21"/>
  <c r="I130" i="21"/>
  <c r="I93" i="21"/>
  <c r="K177" i="21"/>
  <c r="K154" i="21"/>
  <c r="K62" i="21"/>
  <c r="K38" i="21"/>
  <c r="K233" i="21"/>
  <c r="K202" i="21"/>
  <c r="K130" i="21"/>
  <c r="K93" i="21"/>
  <c r="M177" i="21"/>
  <c r="M154" i="21"/>
  <c r="M62" i="21"/>
  <c r="M38" i="21"/>
  <c r="M233" i="21"/>
  <c r="M202" i="21"/>
  <c r="M130" i="21"/>
  <c r="M93" i="21"/>
  <c r="J233" i="20"/>
  <c r="J202" i="20"/>
  <c r="J130" i="20"/>
  <c r="J93" i="20"/>
  <c r="J177" i="20"/>
  <c r="J154" i="20"/>
  <c r="J62" i="20"/>
  <c r="J38" i="20"/>
  <c r="L233" i="20"/>
  <c r="L202" i="20"/>
  <c r="L130" i="20"/>
  <c r="L93" i="20"/>
  <c r="L177" i="20"/>
  <c r="L154" i="20"/>
  <c r="L62" i="20"/>
  <c r="L38" i="20"/>
  <c r="I177" i="20"/>
  <c r="I154" i="20"/>
  <c r="I62" i="20"/>
  <c r="I38" i="20"/>
  <c r="I233" i="20"/>
  <c r="I202" i="20"/>
  <c r="I130" i="20"/>
  <c r="I93" i="20"/>
  <c r="K177" i="20"/>
  <c r="K154" i="20"/>
  <c r="K62" i="20"/>
  <c r="K38" i="20"/>
  <c r="K233" i="20"/>
  <c r="K202" i="20"/>
  <c r="K130" i="20"/>
  <c r="K93" i="20"/>
  <c r="M177" i="20"/>
  <c r="M154" i="20"/>
  <c r="M62" i="20"/>
  <c r="M38" i="20"/>
  <c r="M233" i="20"/>
  <c r="M202" i="20"/>
  <c r="M130" i="20"/>
  <c r="M93" i="20"/>
  <c r="M177" i="19"/>
  <c r="M154" i="19"/>
  <c r="J233" i="19"/>
  <c r="J202" i="19"/>
  <c r="J130" i="19"/>
  <c r="J93" i="19"/>
  <c r="L233" i="19"/>
  <c r="L202" i="19"/>
  <c r="L130" i="19"/>
  <c r="L93" i="19"/>
  <c r="I38" i="19"/>
  <c r="K38" i="19"/>
  <c r="M38" i="19"/>
  <c r="I62" i="19"/>
  <c r="K62" i="19"/>
  <c r="M62" i="19"/>
  <c r="K93" i="19"/>
  <c r="K130" i="19"/>
  <c r="J154" i="19"/>
  <c r="J177" i="19"/>
  <c r="M202" i="19"/>
  <c r="I177" i="19"/>
  <c r="I154" i="19"/>
  <c r="K177" i="19"/>
  <c r="K154" i="19"/>
  <c r="J62" i="19"/>
  <c r="L62" i="19"/>
  <c r="I93" i="19"/>
  <c r="M93" i="19"/>
  <c r="I130" i="19"/>
  <c r="M130" i="19"/>
  <c r="L154" i="19"/>
  <c r="L177" i="19"/>
  <c r="K202" i="19"/>
  <c r="I233" i="19"/>
  <c r="M233" i="19"/>
  <c r="E169" i="28" l="1"/>
  <c r="L19" i="21"/>
  <c r="D23" i="20"/>
  <c r="D27" i="20" s="1"/>
  <c r="K44" i="20" s="1"/>
  <c r="D54" i="20" s="1"/>
  <c r="K68" i="20" s="1"/>
  <c r="D85" i="20" s="1"/>
  <c r="K100" i="20" s="1"/>
  <c r="D122" i="20" s="1"/>
  <c r="K161" i="20" s="1"/>
  <c r="D169" i="20" s="1"/>
  <c r="K19" i="21"/>
  <c r="M19" i="20"/>
  <c r="F23" i="20"/>
  <c r="F27" i="20" s="1"/>
  <c r="M44" i="20" s="1"/>
  <c r="F54" i="20" s="1"/>
  <c r="M68" i="20" s="1"/>
  <c r="F85" i="20" s="1"/>
  <c r="M100" i="20" s="1"/>
  <c r="F122" i="20" s="1"/>
  <c r="M137" i="20" s="1"/>
  <c r="F144" i="20" s="1"/>
  <c r="M184" i="20" s="1"/>
  <c r="L19" i="22"/>
  <c r="F163" i="23"/>
  <c r="F165" i="23" s="1"/>
  <c r="F187" i="23" s="1"/>
  <c r="F186" i="23" s="1"/>
  <c r="E165" i="20"/>
  <c r="E187" i="20" s="1"/>
  <c r="E186" i="20" s="1"/>
  <c r="M137" i="31"/>
  <c r="F144" i="31" s="1"/>
  <c r="M184" i="31" s="1"/>
  <c r="F191" i="31" s="1"/>
  <c r="M209" i="31" s="1"/>
  <c r="F225" i="31" s="1"/>
  <c r="M240" i="31" s="1"/>
  <c r="F248" i="31" s="1"/>
  <c r="K161" i="32"/>
  <c r="D169" i="32" s="1"/>
  <c r="F165" i="19"/>
  <c r="F187" i="19" s="1"/>
  <c r="F186" i="19" s="1"/>
  <c r="E165" i="19"/>
  <c r="E187" i="19" s="1"/>
  <c r="E186" i="19" s="1"/>
  <c r="F23" i="19"/>
  <c r="F27" i="19" s="1"/>
  <c r="M44" i="19" s="1"/>
  <c r="F54" i="19" s="1"/>
  <c r="M68" i="19" s="1"/>
  <c r="F85" i="19" s="1"/>
  <c r="M100" i="19" s="1"/>
  <c r="F122" i="19" s="1"/>
  <c r="M137" i="19" s="1"/>
  <c r="F144" i="19" s="1"/>
  <c r="M184" i="19" s="1"/>
  <c r="M19" i="19"/>
  <c r="K19" i="19"/>
  <c r="D23" i="19"/>
  <c r="D27" i="19" s="1"/>
  <c r="K44" i="19" s="1"/>
  <c r="D54" i="19" s="1"/>
  <c r="K68" i="19" s="1"/>
  <c r="D85" i="19" s="1"/>
  <c r="K100" i="19" s="1"/>
  <c r="D122" i="19" s="1"/>
  <c r="K137" i="19" s="1"/>
  <c r="D144" i="19" s="1"/>
  <c r="K184" i="19" s="1"/>
  <c r="D191" i="19" s="1"/>
  <c r="K209" i="19" s="1"/>
  <c r="D225" i="19" s="1"/>
  <c r="K240" i="19" s="1"/>
  <c r="D248" i="19" s="1"/>
  <c r="K19" i="20"/>
  <c r="D23" i="21"/>
  <c r="D27" i="21" s="1"/>
  <c r="K44" i="21" s="1"/>
  <c r="D54" i="21" s="1"/>
  <c r="K68" i="21" s="1"/>
  <c r="D85" i="21" s="1"/>
  <c r="K100" i="21" s="1"/>
  <c r="D122" i="21" s="1"/>
  <c r="K137" i="21" s="1"/>
  <c r="D144" i="21" s="1"/>
  <c r="K184" i="21" s="1"/>
  <c r="K137" i="26"/>
  <c r="D144" i="26" s="1"/>
  <c r="K184" i="26" s="1"/>
  <c r="D191" i="26" s="1"/>
  <c r="K209" i="26" s="1"/>
  <c r="D225" i="26" s="1"/>
  <c r="K240" i="26" s="1"/>
  <c r="D248" i="26" s="1"/>
  <c r="K161" i="27"/>
  <c r="D169" i="27" s="1"/>
  <c r="E169" i="25"/>
  <c r="M137" i="24"/>
  <c r="F144" i="24" s="1"/>
  <c r="M184" i="24" s="1"/>
  <c r="F191" i="24" s="1"/>
  <c r="M209" i="24" s="1"/>
  <c r="F225" i="24" s="1"/>
  <c r="M240" i="24" s="1"/>
  <c r="F248" i="24" s="1"/>
  <c r="M19" i="23"/>
  <c r="E165" i="21"/>
  <c r="E187" i="21" s="1"/>
  <c r="E186" i="21" s="1"/>
  <c r="E23" i="21"/>
  <c r="E27" i="21" s="1"/>
  <c r="L44" i="21" s="1"/>
  <c r="E54" i="21" s="1"/>
  <c r="L68" i="21" s="1"/>
  <c r="E85" i="21" s="1"/>
  <c r="L100" i="21" s="1"/>
  <c r="E122" i="21" s="1"/>
  <c r="L161" i="21" s="1"/>
  <c r="E169" i="21" s="1"/>
  <c r="F23" i="21"/>
  <c r="F27" i="21" s="1"/>
  <c r="M44" i="21" s="1"/>
  <c r="F54" i="21" s="1"/>
  <c r="M68" i="21" s="1"/>
  <c r="F85" i="21" s="1"/>
  <c r="M100" i="21" s="1"/>
  <c r="F122" i="21" s="1"/>
  <c r="M137" i="21" s="1"/>
  <c r="F144" i="21" s="1"/>
  <c r="M184" i="21" s="1"/>
  <c r="D23" i="22"/>
  <c r="D27" i="22" s="1"/>
  <c r="K44" i="22" s="1"/>
  <c r="D54" i="22" s="1"/>
  <c r="K68" i="22" s="1"/>
  <c r="D85" i="22" s="1"/>
  <c r="K100" i="22" s="1"/>
  <c r="D122" i="22" s="1"/>
  <c r="K161" i="22" s="1"/>
  <c r="D169" i="22" s="1"/>
  <c r="E23" i="22"/>
  <c r="E27" i="22" s="1"/>
  <c r="L44" i="22" s="1"/>
  <c r="E54" i="22" s="1"/>
  <c r="L68" i="22" s="1"/>
  <c r="E85" i="22" s="1"/>
  <c r="L100" i="22" s="1"/>
  <c r="E122" i="22" s="1"/>
  <c r="L137" i="22" s="1"/>
  <c r="E144" i="22" s="1"/>
  <c r="L184" i="22" s="1"/>
  <c r="L161" i="27"/>
  <c r="E169" i="27" s="1"/>
  <c r="M161" i="27"/>
  <c r="F169" i="27" s="1"/>
  <c r="D165" i="23"/>
  <c r="D187" i="23" s="1"/>
  <c r="D186" i="23" s="1"/>
  <c r="L19" i="19"/>
  <c r="E23" i="19"/>
  <c r="E27" i="19" s="1"/>
  <c r="L44" i="19" s="1"/>
  <c r="E54" i="19" s="1"/>
  <c r="L68" i="19" s="1"/>
  <c r="E85" i="19" s="1"/>
  <c r="L100" i="19" s="1"/>
  <c r="E122" i="19" s="1"/>
  <c r="L161" i="19" s="1"/>
  <c r="E169" i="19" s="1"/>
  <c r="E23" i="20"/>
  <c r="E27" i="20" s="1"/>
  <c r="L44" i="20" s="1"/>
  <c r="E54" i="20" s="1"/>
  <c r="L68" i="20" s="1"/>
  <c r="E85" i="20" s="1"/>
  <c r="L100" i="20" s="1"/>
  <c r="E122" i="20" s="1"/>
  <c r="L19" i="20"/>
  <c r="M19" i="21"/>
  <c r="F23" i="22"/>
  <c r="F27" i="22" s="1"/>
  <c r="M44" i="22" s="1"/>
  <c r="F54" i="22" s="1"/>
  <c r="M68" i="22" s="1"/>
  <c r="F85" i="22" s="1"/>
  <c r="M100" i="22" s="1"/>
  <c r="F122" i="22" s="1"/>
  <c r="M137" i="25"/>
  <c r="F144" i="25" s="1"/>
  <c r="M184" i="25" s="1"/>
  <c r="F191" i="25" s="1"/>
  <c r="M209" i="25" s="1"/>
  <c r="F225" i="25" s="1"/>
  <c r="M240" i="25" s="1"/>
  <c r="F248" i="25" s="1"/>
  <c r="L137" i="28"/>
  <c r="E144" i="28" s="1"/>
  <c r="L184" i="28" s="1"/>
  <c r="E191" i="28" s="1"/>
  <c r="L209" i="28" s="1"/>
  <c r="E225" i="28" s="1"/>
  <c r="L240" i="28" s="1"/>
  <c r="E248" i="28" s="1"/>
  <c r="M137" i="29"/>
  <c r="F144" i="29" s="1"/>
  <c r="M184" i="29" s="1"/>
  <c r="F191" i="29" s="1"/>
  <c r="M209" i="29" s="1"/>
  <c r="F225" i="29" s="1"/>
  <c r="M240" i="29" s="1"/>
  <c r="F248" i="29" s="1"/>
  <c r="L137" i="32"/>
  <c r="E144" i="32" s="1"/>
  <c r="L184" i="32" s="1"/>
  <c r="E191" i="32" s="1"/>
  <c r="L209" i="32" s="1"/>
  <c r="E225" i="32" s="1"/>
  <c r="L240" i="32" s="1"/>
  <c r="E248" i="32" s="1"/>
  <c r="M161" i="26"/>
  <c r="F169" i="26" s="1"/>
  <c r="L137" i="30"/>
  <c r="E144" i="30" s="1"/>
  <c r="L184" i="30" s="1"/>
  <c r="E191" i="30" s="1"/>
  <c r="L209" i="30" s="1"/>
  <c r="E225" i="30" s="1"/>
  <c r="L240" i="30" s="1"/>
  <c r="E248" i="30" s="1"/>
  <c r="E163" i="23"/>
  <c r="E165" i="23" s="1"/>
  <c r="E187" i="23" s="1"/>
  <c r="E186" i="23" s="1"/>
  <c r="K161" i="25"/>
  <c r="D169" i="25" s="1"/>
  <c r="K137" i="28"/>
  <c r="D144" i="28" s="1"/>
  <c r="K184" i="28" s="1"/>
  <c r="D191" i="28" s="1"/>
  <c r="K209" i="28" s="1"/>
  <c r="D225" i="28" s="1"/>
  <c r="K240" i="28" s="1"/>
  <c r="D248" i="28" s="1"/>
  <c r="K137" i="31"/>
  <c r="D144" i="31" s="1"/>
  <c r="K184" i="31" s="1"/>
  <c r="D191" i="31" s="1"/>
  <c r="K209" i="31" s="1"/>
  <c r="D225" i="31" s="1"/>
  <c r="K240" i="31" s="1"/>
  <c r="D248" i="31" s="1"/>
  <c r="D169" i="28"/>
  <c r="F165" i="20"/>
  <c r="F187" i="20" s="1"/>
  <c r="F186" i="20" s="1"/>
  <c r="F165" i="21"/>
  <c r="F187" i="21" s="1"/>
  <c r="F186" i="21" s="1"/>
  <c r="K161" i="24"/>
  <c r="D169" i="24" s="1"/>
  <c r="L137" i="25"/>
  <c r="E144" i="25" s="1"/>
  <c r="L184" i="25" s="1"/>
  <c r="E191" i="25" s="1"/>
  <c r="L209" i="25" s="1"/>
  <c r="E225" i="25" s="1"/>
  <c r="L240" i="25" s="1"/>
  <c r="E248" i="25" s="1"/>
  <c r="L137" i="26"/>
  <c r="E144" i="26" s="1"/>
  <c r="L184" i="26" s="1"/>
  <c r="E191" i="26" s="1"/>
  <c r="L209" i="26" s="1"/>
  <c r="E225" i="26" s="1"/>
  <c r="L240" i="26" s="1"/>
  <c r="E248" i="26" s="1"/>
  <c r="M161" i="28"/>
  <c r="F169" i="28" s="1"/>
  <c r="L137" i="29"/>
  <c r="E144" i="29" s="1"/>
  <c r="L184" i="29" s="1"/>
  <c r="E191" i="29" s="1"/>
  <c r="L209" i="29" s="1"/>
  <c r="E225" i="29" s="1"/>
  <c r="L240" i="29" s="1"/>
  <c r="E248" i="29" s="1"/>
  <c r="K161" i="29"/>
  <c r="D169" i="29" s="1"/>
  <c r="M137" i="32"/>
  <c r="F144" i="32" s="1"/>
  <c r="M184" i="32" s="1"/>
  <c r="F191" i="32" s="1"/>
  <c r="M209" i="32" s="1"/>
  <c r="F225" i="32" s="1"/>
  <c r="M240" i="32" s="1"/>
  <c r="F248" i="32" s="1"/>
  <c r="D165" i="22"/>
  <c r="D187" i="22" s="1"/>
  <c r="D186" i="22" s="1"/>
  <c r="F85" i="23"/>
  <c r="M100" i="23" s="1"/>
  <c r="F122" i="23" s="1"/>
  <c r="M137" i="23" s="1"/>
  <c r="F144" i="23" s="1"/>
  <c r="M184" i="23" s="1"/>
  <c r="E169" i="32"/>
  <c r="M161" i="30"/>
  <c r="F169" i="30" s="1"/>
  <c r="M137" i="30"/>
  <c r="F144" i="30" s="1"/>
  <c r="M184" i="30" s="1"/>
  <c r="F191" i="30" s="1"/>
  <c r="M209" i="30" s="1"/>
  <c r="F225" i="30" s="1"/>
  <c r="M240" i="30" s="1"/>
  <c r="F248" i="30" s="1"/>
  <c r="F163" i="22"/>
  <c r="F165" i="22" s="1"/>
  <c r="F187" i="22" s="1"/>
  <c r="F186" i="22" s="1"/>
  <c r="E165" i="22"/>
  <c r="E187" i="22" s="1"/>
  <c r="E186" i="22" s="1"/>
  <c r="L137" i="24"/>
  <c r="E144" i="24" s="1"/>
  <c r="L184" i="24" s="1"/>
  <c r="E191" i="24" s="1"/>
  <c r="L209" i="24" s="1"/>
  <c r="E225" i="24" s="1"/>
  <c r="L240" i="24" s="1"/>
  <c r="E248" i="24" s="1"/>
  <c r="D191" i="25"/>
  <c r="K209" i="25" s="1"/>
  <c r="D225" i="25" s="1"/>
  <c r="K240" i="25" s="1"/>
  <c r="D248" i="25" s="1"/>
  <c r="F191" i="28"/>
  <c r="M209" i="28" s="1"/>
  <c r="F225" i="28" s="1"/>
  <c r="M240" i="28" s="1"/>
  <c r="F248" i="28" s="1"/>
  <c r="D165" i="21"/>
  <c r="D187" i="21" s="1"/>
  <c r="D186" i="21" s="1"/>
  <c r="F191" i="27"/>
  <c r="M209" i="27" s="1"/>
  <c r="F225" i="27" s="1"/>
  <c r="M240" i="27" s="1"/>
  <c r="F248" i="27" s="1"/>
  <c r="K137" i="30"/>
  <c r="D144" i="30" s="1"/>
  <c r="K184" i="30" s="1"/>
  <c r="D191" i="30" s="1"/>
  <c r="K209" i="30" s="1"/>
  <c r="D225" i="30" s="1"/>
  <c r="K240" i="30" s="1"/>
  <c r="D248" i="30" s="1"/>
  <c r="K161" i="30"/>
  <c r="D169" i="30" s="1"/>
  <c r="K19" i="22"/>
  <c r="D23" i="23"/>
  <c r="D27" i="23" s="1"/>
  <c r="K44" i="23" s="1"/>
  <c r="D54" i="23" s="1"/>
  <c r="K68" i="23" s="1"/>
  <c r="D85" i="23" s="1"/>
  <c r="K100" i="23" s="1"/>
  <c r="D122" i="23" s="1"/>
  <c r="K137" i="23" s="1"/>
  <c r="D144" i="23" s="1"/>
  <c r="K184" i="23" s="1"/>
  <c r="K19" i="23"/>
  <c r="E23" i="23"/>
  <c r="E27" i="23" s="1"/>
  <c r="L44" i="23" s="1"/>
  <c r="E54" i="23" s="1"/>
  <c r="L68" i="23" s="1"/>
  <c r="E85" i="23" s="1"/>
  <c r="L100" i="23" s="1"/>
  <c r="E122" i="23" s="1"/>
  <c r="L161" i="23" s="1"/>
  <c r="F242" i="16"/>
  <c r="E242" i="16"/>
  <c r="D242" i="16"/>
  <c r="F233" i="16"/>
  <c r="E233" i="16"/>
  <c r="D233" i="16"/>
  <c r="C233" i="16"/>
  <c r="B233" i="16"/>
  <c r="M217" i="16"/>
  <c r="L217" i="16"/>
  <c r="K217" i="16"/>
  <c r="M211" i="16"/>
  <c r="L211" i="16"/>
  <c r="K211" i="16"/>
  <c r="F202" i="16"/>
  <c r="E202" i="16"/>
  <c r="D202" i="16"/>
  <c r="C202" i="16"/>
  <c r="B202" i="16"/>
  <c r="F188" i="16"/>
  <c r="E188" i="16"/>
  <c r="D188" i="16"/>
  <c r="C188" i="16"/>
  <c r="F177" i="16"/>
  <c r="E177" i="16"/>
  <c r="D177" i="16"/>
  <c r="C177" i="16"/>
  <c r="B177" i="16"/>
  <c r="B166" i="16"/>
  <c r="B188" i="16" s="1"/>
  <c r="F154" i="16"/>
  <c r="E154" i="16"/>
  <c r="D154" i="16"/>
  <c r="C154" i="16"/>
  <c r="B154" i="16"/>
  <c r="F139" i="16"/>
  <c r="F164" i="16" s="1"/>
  <c r="E139" i="16"/>
  <c r="E164" i="16" s="1"/>
  <c r="D139" i="16"/>
  <c r="D164" i="16" s="1"/>
  <c r="F130" i="16"/>
  <c r="E130" i="16"/>
  <c r="D130" i="16"/>
  <c r="C130" i="16"/>
  <c r="B130" i="16"/>
  <c r="M113" i="16"/>
  <c r="L113" i="16"/>
  <c r="K113" i="16"/>
  <c r="F113" i="16"/>
  <c r="E113" i="16"/>
  <c r="D113" i="16"/>
  <c r="M105" i="16"/>
  <c r="L105" i="16"/>
  <c r="K105" i="16"/>
  <c r="M102" i="16"/>
  <c r="L102" i="16"/>
  <c r="K102" i="16"/>
  <c r="F102" i="16"/>
  <c r="E102" i="16"/>
  <c r="D102" i="16"/>
  <c r="F93" i="16"/>
  <c r="E93" i="16"/>
  <c r="D93" i="16"/>
  <c r="C93" i="16"/>
  <c r="B93" i="16"/>
  <c r="M79" i="16"/>
  <c r="L79" i="16"/>
  <c r="K79" i="16"/>
  <c r="F79" i="16"/>
  <c r="E79" i="16"/>
  <c r="D79" i="16"/>
  <c r="M76" i="16"/>
  <c r="L76" i="16"/>
  <c r="K76" i="16"/>
  <c r="M71" i="16"/>
  <c r="M70" i="16" s="1"/>
  <c r="L71" i="16"/>
  <c r="L70" i="16" s="1"/>
  <c r="K71" i="16"/>
  <c r="K70" i="16" s="1"/>
  <c r="I69" i="16"/>
  <c r="F62" i="16"/>
  <c r="E62" i="16"/>
  <c r="D62" i="16"/>
  <c r="C62" i="16"/>
  <c r="B62" i="16"/>
  <c r="F38" i="16"/>
  <c r="E38" i="16"/>
  <c r="D38" i="16"/>
  <c r="C38" i="16"/>
  <c r="B38" i="16"/>
  <c r="M16" i="16"/>
  <c r="L16" i="16"/>
  <c r="E163" i="16" s="1"/>
  <c r="K16" i="16"/>
  <c r="M10" i="16"/>
  <c r="L10" i="16"/>
  <c r="K10" i="16"/>
  <c r="J10" i="16"/>
  <c r="I10" i="16"/>
  <c r="M161" i="20" l="1"/>
  <c r="F169" i="20" s="1"/>
  <c r="F191" i="19"/>
  <c r="M209" i="19" s="1"/>
  <c r="F225" i="19" s="1"/>
  <c r="M240" i="19" s="1"/>
  <c r="F248" i="19" s="1"/>
  <c r="M161" i="19"/>
  <c r="F169" i="19" s="1"/>
  <c r="F191" i="23"/>
  <c r="M209" i="23" s="1"/>
  <c r="F225" i="23" s="1"/>
  <c r="M240" i="23" s="1"/>
  <c r="F248" i="23" s="1"/>
  <c r="E169" i="23"/>
  <c r="K161" i="19"/>
  <c r="D169" i="19" s="1"/>
  <c r="D191" i="23"/>
  <c r="K209" i="23" s="1"/>
  <c r="D225" i="23" s="1"/>
  <c r="K240" i="23" s="1"/>
  <c r="D248" i="23" s="1"/>
  <c r="M161" i="21"/>
  <c r="F169" i="21" s="1"/>
  <c r="L137" i="21"/>
  <c r="E144" i="21" s="1"/>
  <c r="L184" i="21" s="1"/>
  <c r="E191" i="21" s="1"/>
  <c r="L209" i="21" s="1"/>
  <c r="E225" i="21" s="1"/>
  <c r="L240" i="21" s="1"/>
  <c r="E248" i="21" s="1"/>
  <c r="M161" i="23"/>
  <c r="F169" i="23" s="1"/>
  <c r="M161" i="22"/>
  <c r="M137" i="22"/>
  <c r="F144" i="22" s="1"/>
  <c r="M184" i="22" s="1"/>
  <c r="F191" i="22" s="1"/>
  <c r="M209" i="22" s="1"/>
  <c r="F225" i="22" s="1"/>
  <c r="M240" i="22" s="1"/>
  <c r="F248" i="22" s="1"/>
  <c r="L137" i="19"/>
  <c r="E144" i="19" s="1"/>
  <c r="L184" i="19" s="1"/>
  <c r="E191" i="19" s="1"/>
  <c r="L209" i="19" s="1"/>
  <c r="E225" i="19" s="1"/>
  <c r="L240" i="19" s="1"/>
  <c r="E248" i="19" s="1"/>
  <c r="K161" i="21"/>
  <c r="D169" i="21" s="1"/>
  <c r="K137" i="22"/>
  <c r="D144" i="22" s="1"/>
  <c r="K184" i="22" s="1"/>
  <c r="D191" i="22" s="1"/>
  <c r="K209" i="22" s="1"/>
  <c r="D225" i="22" s="1"/>
  <c r="K240" i="22" s="1"/>
  <c r="D248" i="22" s="1"/>
  <c r="F191" i="20"/>
  <c r="M209" i="20" s="1"/>
  <c r="F225" i="20" s="1"/>
  <c r="M240" i="20" s="1"/>
  <c r="F248" i="20" s="1"/>
  <c r="L161" i="22"/>
  <c r="E169" i="22" s="1"/>
  <c r="K161" i="23"/>
  <c r="D169" i="23" s="1"/>
  <c r="F191" i="21"/>
  <c r="M209" i="21" s="1"/>
  <c r="F225" i="21" s="1"/>
  <c r="M240" i="21" s="1"/>
  <c r="F248" i="21" s="1"/>
  <c r="K137" i="20"/>
  <c r="D144" i="20" s="1"/>
  <c r="K184" i="20" s="1"/>
  <c r="D191" i="20" s="1"/>
  <c r="K209" i="20" s="1"/>
  <c r="D225" i="20" s="1"/>
  <c r="K240" i="20" s="1"/>
  <c r="D248" i="20" s="1"/>
  <c r="L137" i="23"/>
  <c r="E144" i="23" s="1"/>
  <c r="L184" i="23" s="1"/>
  <c r="E191" i="23" s="1"/>
  <c r="L209" i="23" s="1"/>
  <c r="E225" i="23" s="1"/>
  <c r="L240" i="23" s="1"/>
  <c r="E248" i="23" s="1"/>
  <c r="D191" i="21"/>
  <c r="K209" i="21" s="1"/>
  <c r="D225" i="21" s="1"/>
  <c r="K240" i="21" s="1"/>
  <c r="D248" i="21" s="1"/>
  <c r="F169" i="22"/>
  <c r="L137" i="20"/>
  <c r="E144" i="20" s="1"/>
  <c r="L184" i="20" s="1"/>
  <c r="E191" i="20" s="1"/>
  <c r="L209" i="20" s="1"/>
  <c r="E225" i="20" s="1"/>
  <c r="L240" i="20" s="1"/>
  <c r="E248" i="20" s="1"/>
  <c r="L161" i="20"/>
  <c r="E169" i="20" s="1"/>
  <c r="E165" i="16"/>
  <c r="E187" i="16" s="1"/>
  <c r="E186" i="16" s="1"/>
  <c r="E191" i="22"/>
  <c r="L209" i="22" s="1"/>
  <c r="E225" i="22" s="1"/>
  <c r="L240" i="22" s="1"/>
  <c r="E248" i="22" s="1"/>
  <c r="I177" i="16"/>
  <c r="I154" i="16"/>
  <c r="I62" i="16"/>
  <c r="I38" i="16"/>
  <c r="I233" i="16"/>
  <c r="I202" i="16"/>
  <c r="I130" i="16"/>
  <c r="I93" i="16"/>
  <c r="M177" i="16"/>
  <c r="M154" i="16"/>
  <c r="M62" i="16"/>
  <c r="M38" i="16"/>
  <c r="M233" i="16"/>
  <c r="M202" i="16"/>
  <c r="M130" i="16"/>
  <c r="M93" i="16"/>
  <c r="J233" i="16"/>
  <c r="J202" i="16"/>
  <c r="J130" i="16"/>
  <c r="J93" i="16"/>
  <c r="J177" i="16"/>
  <c r="J154" i="16"/>
  <c r="J62" i="16"/>
  <c r="J38" i="16"/>
  <c r="L233" i="16"/>
  <c r="L202" i="16"/>
  <c r="L130" i="16"/>
  <c r="L93" i="16"/>
  <c r="L177" i="16"/>
  <c r="L154" i="16"/>
  <c r="L62" i="16"/>
  <c r="L38" i="16"/>
  <c r="D163" i="16"/>
  <c r="D165" i="16" s="1"/>
  <c r="D187" i="16" s="1"/>
  <c r="D186" i="16" s="1"/>
  <c r="D23" i="16"/>
  <c r="D27" i="16" s="1"/>
  <c r="K44" i="16" s="1"/>
  <c r="D54" i="16" s="1"/>
  <c r="K68" i="16" s="1"/>
  <c r="D85" i="16" s="1"/>
  <c r="K100" i="16" s="1"/>
  <c r="D122" i="16" s="1"/>
  <c r="F163" i="16"/>
  <c r="F165" i="16" s="1"/>
  <c r="F187" i="16" s="1"/>
  <c r="F186" i="16" s="1"/>
  <c r="F23" i="16"/>
  <c r="F27" i="16" s="1"/>
  <c r="M44" i="16" s="1"/>
  <c r="F54" i="16" s="1"/>
  <c r="M68" i="16" s="1"/>
  <c r="F85" i="16" s="1"/>
  <c r="M100" i="16" s="1"/>
  <c r="F122" i="16" s="1"/>
  <c r="L19" i="16"/>
  <c r="K177" i="16"/>
  <c r="K154" i="16"/>
  <c r="K62" i="16"/>
  <c r="K38" i="16"/>
  <c r="K233" i="16"/>
  <c r="K202" i="16"/>
  <c r="K130" i="16"/>
  <c r="K93" i="16"/>
  <c r="K19" i="16"/>
  <c r="M19" i="16"/>
  <c r="E23" i="16"/>
  <c r="E27" i="16" s="1"/>
  <c r="L44" i="16" s="1"/>
  <c r="E54" i="16" s="1"/>
  <c r="L68" i="16" s="1"/>
  <c r="E85" i="16" s="1"/>
  <c r="L100" i="16" s="1"/>
  <c r="E122" i="16" s="1"/>
  <c r="M137" i="16" l="1"/>
  <c r="F144" i="16" s="1"/>
  <c r="M184" i="16" s="1"/>
  <c r="F191" i="16" s="1"/>
  <c r="M209" i="16" s="1"/>
  <c r="F225" i="16" s="1"/>
  <c r="M240" i="16" s="1"/>
  <c r="F248" i="16" s="1"/>
  <c r="M161" i="16"/>
  <c r="F169" i="16" s="1"/>
  <c r="K137" i="16"/>
  <c r="D144" i="16" s="1"/>
  <c r="K184" i="16" s="1"/>
  <c r="D191" i="16" s="1"/>
  <c r="K209" i="16" s="1"/>
  <c r="D225" i="16" s="1"/>
  <c r="K240" i="16" s="1"/>
  <c r="D248" i="16" s="1"/>
  <c r="K161" i="16"/>
  <c r="D169" i="16" s="1"/>
  <c r="L161" i="16"/>
  <c r="E169" i="16" s="1"/>
  <c r="L137" i="16"/>
  <c r="E144" i="16" s="1"/>
  <c r="L184" i="16" s="1"/>
  <c r="E191" i="16" s="1"/>
  <c r="L209" i="16" s="1"/>
  <c r="E225" i="16" s="1"/>
  <c r="L240" i="16" s="1"/>
  <c r="E248" i="16" s="1"/>
  <c r="D242" i="15"/>
  <c r="C242" i="15"/>
  <c r="I233" i="15"/>
  <c r="D233" i="15"/>
  <c r="C233" i="15"/>
  <c r="B233" i="15"/>
  <c r="I202" i="15"/>
  <c r="D202" i="15"/>
  <c r="C202" i="15"/>
  <c r="B202" i="15"/>
  <c r="D188" i="15"/>
  <c r="C188" i="15"/>
  <c r="I177" i="15"/>
  <c r="D177" i="15"/>
  <c r="C177" i="15"/>
  <c r="B177" i="15"/>
  <c r="B166" i="15"/>
  <c r="B188" i="15" s="1"/>
  <c r="I154" i="15"/>
  <c r="D154" i="15"/>
  <c r="C154" i="15"/>
  <c r="B154" i="15"/>
  <c r="I130" i="15"/>
  <c r="D130" i="15"/>
  <c r="C130" i="15"/>
  <c r="B130" i="15"/>
  <c r="D102" i="15"/>
  <c r="C102" i="15"/>
  <c r="I93" i="15"/>
  <c r="D93" i="15"/>
  <c r="C93" i="15"/>
  <c r="B93" i="15"/>
  <c r="I62" i="15"/>
  <c r="D62" i="15"/>
  <c r="C62" i="15"/>
  <c r="B62" i="15"/>
  <c r="I38" i="15"/>
  <c r="D38" i="15"/>
  <c r="C38" i="15"/>
  <c r="B38" i="15"/>
  <c r="H10" i="15"/>
  <c r="H233" i="15" s="1"/>
  <c r="G10" i="15"/>
  <c r="G202" i="15" s="1"/>
  <c r="F242" i="8"/>
  <c r="F233" i="8"/>
  <c r="E233" i="8"/>
  <c r="D233" i="8"/>
  <c r="C233" i="8"/>
  <c r="B233" i="8"/>
  <c r="F202" i="8"/>
  <c r="E202" i="8"/>
  <c r="D202" i="8"/>
  <c r="C202" i="8"/>
  <c r="B202" i="8"/>
  <c r="F188" i="8"/>
  <c r="E188" i="8"/>
  <c r="D188" i="8"/>
  <c r="C188" i="8"/>
  <c r="F177" i="8"/>
  <c r="E177" i="8"/>
  <c r="D177" i="8"/>
  <c r="C177" i="8"/>
  <c r="B177" i="8"/>
  <c r="B166" i="8"/>
  <c r="B188" i="8" s="1"/>
  <c r="F154" i="8"/>
  <c r="E154" i="8"/>
  <c r="D154" i="8"/>
  <c r="C154" i="8"/>
  <c r="B154" i="8"/>
  <c r="F130" i="8"/>
  <c r="E130" i="8"/>
  <c r="D130" i="8"/>
  <c r="C130" i="8"/>
  <c r="B130" i="8"/>
  <c r="F102" i="8"/>
  <c r="E102" i="8"/>
  <c r="D102" i="8"/>
  <c r="F93" i="8"/>
  <c r="E93" i="8"/>
  <c r="D93" i="8"/>
  <c r="C93" i="8"/>
  <c r="B93" i="8"/>
  <c r="I69" i="8"/>
  <c r="F62" i="8"/>
  <c r="E62" i="8"/>
  <c r="D62" i="8"/>
  <c r="C62" i="8"/>
  <c r="B62" i="8"/>
  <c r="F38" i="8"/>
  <c r="E38" i="8"/>
  <c r="D38" i="8"/>
  <c r="C38" i="8"/>
  <c r="B38" i="8"/>
  <c r="M10" i="8"/>
  <c r="M233" i="8" s="1"/>
  <c r="L10" i="8"/>
  <c r="L177" i="8" s="1"/>
  <c r="K10" i="8"/>
  <c r="K233" i="8" s="1"/>
  <c r="J10" i="8"/>
  <c r="J177" i="8" s="1"/>
  <c r="I10" i="8"/>
  <c r="I233" i="8" s="1"/>
  <c r="D242" i="13"/>
  <c r="I233" i="13"/>
  <c r="D233" i="13"/>
  <c r="C233" i="13"/>
  <c r="B233" i="13"/>
  <c r="I202" i="13"/>
  <c r="D202" i="13"/>
  <c r="C202" i="13"/>
  <c r="B202" i="13"/>
  <c r="D188" i="13"/>
  <c r="C188" i="13"/>
  <c r="I177" i="13"/>
  <c r="D177" i="13"/>
  <c r="C177" i="13"/>
  <c r="B177" i="13"/>
  <c r="B166" i="13"/>
  <c r="B188" i="13" s="1"/>
  <c r="I154" i="13"/>
  <c r="D154" i="13"/>
  <c r="C154" i="13"/>
  <c r="B154" i="13"/>
  <c r="I130" i="13"/>
  <c r="D130" i="13"/>
  <c r="C130" i="13"/>
  <c r="B130" i="13"/>
  <c r="I113" i="13"/>
  <c r="D102" i="13"/>
  <c r="C102" i="13"/>
  <c r="I93" i="13"/>
  <c r="D93" i="13"/>
  <c r="C93" i="13"/>
  <c r="B93" i="13"/>
  <c r="I62" i="13"/>
  <c r="D62" i="13"/>
  <c r="C62" i="13"/>
  <c r="B62" i="13"/>
  <c r="I38" i="13"/>
  <c r="D38" i="13"/>
  <c r="C38" i="13"/>
  <c r="B38" i="13"/>
  <c r="H10" i="13"/>
  <c r="H177" i="13" s="1"/>
  <c r="G10" i="13"/>
  <c r="G233" i="13" s="1"/>
  <c r="F233" i="9"/>
  <c r="E233" i="9"/>
  <c r="D233" i="9"/>
  <c r="C233" i="9"/>
  <c r="B233" i="9"/>
  <c r="F202" i="9"/>
  <c r="E202" i="9"/>
  <c r="D202" i="9"/>
  <c r="C202" i="9"/>
  <c r="B202" i="9"/>
  <c r="F188" i="9"/>
  <c r="E188" i="9"/>
  <c r="D188" i="9"/>
  <c r="C188" i="9"/>
  <c r="F177" i="9"/>
  <c r="E177" i="9"/>
  <c r="D177" i="9"/>
  <c r="C177" i="9"/>
  <c r="B177" i="9"/>
  <c r="B166" i="9"/>
  <c r="B188" i="9" s="1"/>
  <c r="F154" i="9"/>
  <c r="E154" i="9"/>
  <c r="D154" i="9"/>
  <c r="C154" i="9"/>
  <c r="B154" i="9"/>
  <c r="F130" i="9"/>
  <c r="E130" i="9"/>
  <c r="D130" i="9"/>
  <c r="C130" i="9"/>
  <c r="B130" i="9"/>
  <c r="F102" i="9"/>
  <c r="E102" i="9"/>
  <c r="D102" i="9"/>
  <c r="F93" i="9"/>
  <c r="E93" i="9"/>
  <c r="D93" i="9"/>
  <c r="C93" i="9"/>
  <c r="B93" i="9"/>
  <c r="I69" i="9"/>
  <c r="F62" i="9"/>
  <c r="E62" i="9"/>
  <c r="D62" i="9"/>
  <c r="C62" i="9"/>
  <c r="B62" i="9"/>
  <c r="F38" i="9"/>
  <c r="E38" i="9"/>
  <c r="D38" i="9"/>
  <c r="C38" i="9"/>
  <c r="B38" i="9"/>
  <c r="M10" i="9"/>
  <c r="M177" i="9" s="1"/>
  <c r="L10" i="9"/>
  <c r="L233" i="9" s="1"/>
  <c r="K10" i="9"/>
  <c r="K177" i="9" s="1"/>
  <c r="J10" i="9"/>
  <c r="J233" i="9" s="1"/>
  <c r="I10" i="9"/>
  <c r="I177" i="9" s="1"/>
  <c r="C242" i="13" l="1"/>
  <c r="D113" i="15"/>
  <c r="I113" i="15"/>
  <c r="C113" i="15"/>
  <c r="I217" i="15"/>
  <c r="E113" i="8"/>
  <c r="K113" i="9"/>
  <c r="L113" i="9"/>
  <c r="M113" i="9"/>
  <c r="D242" i="8"/>
  <c r="E242" i="8"/>
  <c r="D113" i="8"/>
  <c r="F113" i="8"/>
  <c r="K113" i="8"/>
  <c r="L113" i="8"/>
  <c r="M113" i="8"/>
  <c r="D113" i="13"/>
  <c r="H113" i="13"/>
  <c r="D113" i="9"/>
  <c r="E113" i="9"/>
  <c r="F113" i="9"/>
  <c r="H113" i="15"/>
  <c r="C113" i="13"/>
  <c r="D242" i="9"/>
  <c r="E242" i="9"/>
  <c r="F242" i="9"/>
  <c r="D139" i="15"/>
  <c r="D164" i="15" s="1"/>
  <c r="H217" i="15"/>
  <c r="I105" i="15"/>
  <c r="H102" i="15"/>
  <c r="D79" i="15"/>
  <c r="I79" i="15"/>
  <c r="C139" i="15"/>
  <c r="C164" i="15" s="1"/>
  <c r="D79" i="13"/>
  <c r="H79" i="13"/>
  <c r="I16" i="15"/>
  <c r="D23" i="15" s="1"/>
  <c r="D27" i="15" s="1"/>
  <c r="I44" i="15" s="1"/>
  <c r="D54" i="15" s="1"/>
  <c r="I68" i="15" s="1"/>
  <c r="G38" i="15"/>
  <c r="G62" i="15"/>
  <c r="C79" i="15"/>
  <c r="G93" i="15"/>
  <c r="G130" i="15"/>
  <c r="H154" i="15"/>
  <c r="G177" i="15"/>
  <c r="H202" i="15"/>
  <c r="G233" i="15"/>
  <c r="H38" i="15"/>
  <c r="H62" i="15"/>
  <c r="I71" i="15"/>
  <c r="I70" i="15" s="1"/>
  <c r="H93" i="15"/>
  <c r="H130" i="15"/>
  <c r="G154" i="15"/>
  <c r="H177" i="15"/>
  <c r="K93" i="8"/>
  <c r="K130" i="8"/>
  <c r="K177" i="8"/>
  <c r="I93" i="8"/>
  <c r="M93" i="8"/>
  <c r="I130" i="8"/>
  <c r="M130" i="8"/>
  <c r="I177" i="8"/>
  <c r="M177" i="8"/>
  <c r="L16" i="9"/>
  <c r="L19" i="9" s="1"/>
  <c r="D139" i="9"/>
  <c r="D164" i="9" s="1"/>
  <c r="M217" i="9"/>
  <c r="M211" i="8"/>
  <c r="E79" i="9"/>
  <c r="E139" i="8"/>
  <c r="E164" i="8" s="1"/>
  <c r="L76" i="9"/>
  <c r="K217" i="9"/>
  <c r="M102" i="8"/>
  <c r="L211" i="8"/>
  <c r="K211" i="8"/>
  <c r="D139" i="13"/>
  <c r="D164" i="13" s="1"/>
  <c r="I217" i="13"/>
  <c r="M217" i="8"/>
  <c r="H16" i="15"/>
  <c r="C163" i="15" s="1"/>
  <c r="L217" i="8"/>
  <c r="K217" i="8"/>
  <c r="I76" i="15"/>
  <c r="I79" i="13"/>
  <c r="I102" i="13"/>
  <c r="K16" i="8"/>
  <c r="D163" i="8" s="1"/>
  <c r="I211" i="15"/>
  <c r="D79" i="9"/>
  <c r="F79" i="9"/>
  <c r="L79" i="9"/>
  <c r="K79" i="9"/>
  <c r="M79" i="9"/>
  <c r="L102" i="9"/>
  <c r="F139" i="9"/>
  <c r="F164" i="9" s="1"/>
  <c r="L211" i="9"/>
  <c r="I71" i="13"/>
  <c r="I70" i="13" s="1"/>
  <c r="H71" i="13"/>
  <c r="H70" i="13" s="1"/>
  <c r="D79" i="8"/>
  <c r="F79" i="8"/>
  <c r="K102" i="8"/>
  <c r="K105" i="8"/>
  <c r="M105" i="8"/>
  <c r="L105" i="8"/>
  <c r="H76" i="15"/>
  <c r="H16" i="13"/>
  <c r="C163" i="13" s="1"/>
  <c r="C79" i="13"/>
  <c r="C139" i="13"/>
  <c r="C164" i="13" s="1"/>
  <c r="H217" i="13"/>
  <c r="I16" i="13"/>
  <c r="D23" i="13" s="1"/>
  <c r="D27" i="13" s="1"/>
  <c r="I44" i="13" s="1"/>
  <c r="D54" i="13" s="1"/>
  <c r="I68" i="13" s="1"/>
  <c r="I76" i="13"/>
  <c r="H102" i="13"/>
  <c r="I105" i="13"/>
  <c r="H105" i="13"/>
  <c r="I211" i="13"/>
  <c r="H211" i="13"/>
  <c r="H105" i="15"/>
  <c r="K16" i="9"/>
  <c r="K19" i="9" s="1"/>
  <c r="M16" i="9"/>
  <c r="F23" i="9" s="1"/>
  <c r="F27" i="9" s="1"/>
  <c r="M44" i="9" s="1"/>
  <c r="F54" i="9" s="1"/>
  <c r="M68" i="9" s="1"/>
  <c r="M71" i="9"/>
  <c r="M70" i="9" s="1"/>
  <c r="M16" i="8"/>
  <c r="M19" i="8" s="1"/>
  <c r="L71" i="9"/>
  <c r="L70" i="9" s="1"/>
  <c r="K71" i="9"/>
  <c r="K70" i="9" s="1"/>
  <c r="K105" i="9"/>
  <c r="M105" i="9"/>
  <c r="L105" i="9"/>
  <c r="E139" i="9"/>
  <c r="E164" i="9" s="1"/>
  <c r="K211" i="9"/>
  <c r="L217" i="9"/>
  <c r="H76" i="13"/>
  <c r="M71" i="8"/>
  <c r="M70" i="8" s="1"/>
  <c r="L76" i="8"/>
  <c r="D139" i="8"/>
  <c r="D164" i="8" s="1"/>
  <c r="F139" i="8"/>
  <c r="F164" i="8" s="1"/>
  <c r="H211" i="15"/>
  <c r="H71" i="15"/>
  <c r="H70" i="15" s="1"/>
  <c r="H79" i="15"/>
  <c r="I102" i="15"/>
  <c r="K76" i="9"/>
  <c r="M76" i="9"/>
  <c r="K102" i="9"/>
  <c r="M102" i="9"/>
  <c r="M211" i="9"/>
  <c r="L71" i="8"/>
  <c r="L70" i="8" s="1"/>
  <c r="K71" i="8"/>
  <c r="K70" i="8" s="1"/>
  <c r="L79" i="8"/>
  <c r="K79" i="8"/>
  <c r="M79" i="8"/>
  <c r="I38" i="9"/>
  <c r="K38" i="9"/>
  <c r="M38" i="9"/>
  <c r="I62" i="9"/>
  <c r="K62" i="9"/>
  <c r="M62" i="9"/>
  <c r="J93" i="9"/>
  <c r="L93" i="9"/>
  <c r="J130" i="9"/>
  <c r="L130" i="9"/>
  <c r="I154" i="9"/>
  <c r="K154" i="9"/>
  <c r="M154" i="9"/>
  <c r="J177" i="9"/>
  <c r="L177" i="9"/>
  <c r="I202" i="9"/>
  <c r="K202" i="9"/>
  <c r="M202" i="9"/>
  <c r="I233" i="9"/>
  <c r="K233" i="9"/>
  <c r="M233" i="9"/>
  <c r="J38" i="9"/>
  <c r="L38" i="9"/>
  <c r="J62" i="9"/>
  <c r="L62" i="9"/>
  <c r="I93" i="9"/>
  <c r="K93" i="9"/>
  <c r="M93" i="9"/>
  <c r="I130" i="9"/>
  <c r="K130" i="9"/>
  <c r="M130" i="9"/>
  <c r="J154" i="9"/>
  <c r="L154" i="9"/>
  <c r="J202" i="9"/>
  <c r="L202" i="9"/>
  <c r="K76" i="8"/>
  <c r="M76" i="8"/>
  <c r="L16" i="8"/>
  <c r="L19" i="8" s="1"/>
  <c r="E79" i="8"/>
  <c r="L102" i="8"/>
  <c r="L38" i="8"/>
  <c r="L62" i="8"/>
  <c r="J38" i="8"/>
  <c r="J62" i="8"/>
  <c r="J154" i="8"/>
  <c r="L154" i="8"/>
  <c r="J202" i="8"/>
  <c r="L202" i="8"/>
  <c r="J233" i="8"/>
  <c r="L233" i="8"/>
  <c r="I38" i="8"/>
  <c r="K38" i="8"/>
  <c r="M38" i="8"/>
  <c r="I62" i="8"/>
  <c r="K62" i="8"/>
  <c r="M62" i="8"/>
  <c r="J93" i="8"/>
  <c r="L93" i="8"/>
  <c r="J130" i="8"/>
  <c r="L130" i="8"/>
  <c r="I154" i="8"/>
  <c r="K154" i="8"/>
  <c r="M154" i="8"/>
  <c r="I202" i="8"/>
  <c r="K202" i="8"/>
  <c r="M202" i="8"/>
  <c r="H38" i="13"/>
  <c r="H62" i="13"/>
  <c r="H93" i="13"/>
  <c r="H130" i="13"/>
  <c r="G154" i="13"/>
  <c r="G177" i="13"/>
  <c r="H202" i="13"/>
  <c r="H233" i="13"/>
  <c r="G38" i="13"/>
  <c r="G62" i="13"/>
  <c r="G93" i="13"/>
  <c r="G130" i="13"/>
  <c r="H154" i="13"/>
  <c r="G202" i="13"/>
  <c r="F23" i="8" l="1"/>
  <c r="F27" i="8" s="1"/>
  <c r="M44" i="8" s="1"/>
  <c r="F54" i="8" s="1"/>
  <c r="M68" i="8" s="1"/>
  <c r="H19" i="15"/>
  <c r="H19" i="13"/>
  <c r="D163" i="13"/>
  <c r="D165" i="13" s="1"/>
  <c r="D187" i="13" s="1"/>
  <c r="D186" i="13" s="1"/>
  <c r="C23" i="13"/>
  <c r="C27" i="13" s="1"/>
  <c r="H44" i="13" s="1"/>
  <c r="C54" i="13" s="1"/>
  <c r="H68" i="13" s="1"/>
  <c r="C85" i="13" s="1"/>
  <c r="H100" i="13" s="1"/>
  <c r="C122" i="13" s="1"/>
  <c r="M19" i="9"/>
  <c r="C23" i="15"/>
  <c r="C27" i="15" s="1"/>
  <c r="H44" i="15" s="1"/>
  <c r="C54" i="15" s="1"/>
  <c r="H68" i="15" s="1"/>
  <c r="C85" i="15" s="1"/>
  <c r="H100" i="15" s="1"/>
  <c r="C122" i="15" s="1"/>
  <c r="D163" i="15"/>
  <c r="D165" i="15" s="1"/>
  <c r="D187" i="15" s="1"/>
  <c r="D186" i="15" s="1"/>
  <c r="I19" i="15"/>
  <c r="F163" i="9"/>
  <c r="F165" i="9" s="1"/>
  <c r="F187" i="9" s="1"/>
  <c r="F186" i="9" s="1"/>
  <c r="E163" i="9"/>
  <c r="E165" i="9" s="1"/>
  <c r="E187" i="9" s="1"/>
  <c r="E186" i="9" s="1"/>
  <c r="C165" i="13"/>
  <c r="C187" i="13" s="1"/>
  <c r="C186" i="13" s="1"/>
  <c r="D85" i="15"/>
  <c r="I100" i="15" s="1"/>
  <c r="D122" i="15" s="1"/>
  <c r="I137" i="15" s="1"/>
  <c r="D144" i="15" s="1"/>
  <c r="I184" i="15" s="1"/>
  <c r="D23" i="8"/>
  <c r="D27" i="8" s="1"/>
  <c r="K44" i="8" s="1"/>
  <c r="D54" i="8" s="1"/>
  <c r="K68" i="8" s="1"/>
  <c r="D85" i="8" s="1"/>
  <c r="K100" i="8" s="1"/>
  <c r="D122" i="8" s="1"/>
  <c r="K161" i="8" s="1"/>
  <c r="D169" i="8" s="1"/>
  <c r="C165" i="15"/>
  <c r="C187" i="15" s="1"/>
  <c r="C186" i="15" s="1"/>
  <c r="D163" i="9"/>
  <c r="D165" i="9" s="1"/>
  <c r="D187" i="9" s="1"/>
  <c r="D186" i="9" s="1"/>
  <c r="D23" i="9"/>
  <c r="D27" i="9" s="1"/>
  <c r="K44" i="9" s="1"/>
  <c r="D54" i="9" s="1"/>
  <c r="K68" i="9" s="1"/>
  <c r="D85" i="9" s="1"/>
  <c r="K100" i="9" s="1"/>
  <c r="D122" i="9" s="1"/>
  <c r="K19" i="8"/>
  <c r="F163" i="8"/>
  <c r="F165" i="8" s="1"/>
  <c r="F187" i="8" s="1"/>
  <c r="F186" i="8" s="1"/>
  <c r="I19" i="13"/>
  <c r="D165" i="8"/>
  <c r="D187" i="8" s="1"/>
  <c r="D186" i="8" s="1"/>
  <c r="E23" i="9"/>
  <c r="E27" i="9" s="1"/>
  <c r="L44" i="9" s="1"/>
  <c r="E54" i="9" s="1"/>
  <c r="L68" i="9" s="1"/>
  <c r="E85" i="9" s="1"/>
  <c r="L100" i="9" s="1"/>
  <c r="E122" i="9" s="1"/>
  <c r="L137" i="9" s="1"/>
  <c r="E144" i="9" s="1"/>
  <c r="L184" i="9" s="1"/>
  <c r="F85" i="8"/>
  <c r="M100" i="8" s="1"/>
  <c r="F122" i="8" s="1"/>
  <c r="M137" i="8" s="1"/>
  <c r="F144" i="8" s="1"/>
  <c r="M184" i="8" s="1"/>
  <c r="F191" i="8" s="1"/>
  <c r="M209" i="8" s="1"/>
  <c r="F225" i="8" s="1"/>
  <c r="M240" i="8" s="1"/>
  <c r="F248" i="8" s="1"/>
  <c r="F85" i="9"/>
  <c r="M100" i="9" s="1"/>
  <c r="F122" i="9" s="1"/>
  <c r="M161" i="9" s="1"/>
  <c r="E163" i="8"/>
  <c r="E165" i="8" s="1"/>
  <c r="E187" i="8" s="1"/>
  <c r="E186" i="8" s="1"/>
  <c r="E23" i="8"/>
  <c r="E27" i="8" s="1"/>
  <c r="L44" i="8" s="1"/>
  <c r="E54" i="8" s="1"/>
  <c r="L68" i="8" s="1"/>
  <c r="E85" i="8" s="1"/>
  <c r="L100" i="8" s="1"/>
  <c r="E122" i="8" s="1"/>
  <c r="L161" i="8" s="1"/>
  <c r="D85" i="13"/>
  <c r="I100" i="13" s="1"/>
  <c r="D122" i="13" s="1"/>
  <c r="F169" i="9" l="1"/>
  <c r="G68" i="13"/>
  <c r="G68" i="15"/>
  <c r="K137" i="8"/>
  <c r="D144" i="8" s="1"/>
  <c r="K184" i="8" s="1"/>
  <c r="D191" i="8" s="1"/>
  <c r="K209" i="8" s="1"/>
  <c r="D225" i="8" s="1"/>
  <c r="K240" i="8" s="1"/>
  <c r="D248" i="8" s="1"/>
  <c r="K137" i="9"/>
  <c r="D144" i="9" s="1"/>
  <c r="K184" i="9" s="1"/>
  <c r="D191" i="9" s="1"/>
  <c r="K209" i="9" s="1"/>
  <c r="D225" i="9" s="1"/>
  <c r="K240" i="9" s="1"/>
  <c r="D248" i="9" s="1"/>
  <c r="K161" i="9"/>
  <c r="D169" i="9" s="1"/>
  <c r="M161" i="8"/>
  <c r="F169" i="8" s="1"/>
  <c r="E169" i="8"/>
  <c r="D191" i="15"/>
  <c r="I209" i="15" s="1"/>
  <c r="D225" i="15" s="1"/>
  <c r="I240" i="15" s="1"/>
  <c r="D248" i="15" s="1"/>
  <c r="M137" i="9"/>
  <c r="F144" i="9" s="1"/>
  <c r="M184" i="9" s="1"/>
  <c r="F191" i="9" s="1"/>
  <c r="M209" i="9" s="1"/>
  <c r="F225" i="9" s="1"/>
  <c r="M240" i="9" s="1"/>
  <c r="F248" i="9" s="1"/>
  <c r="L161" i="9"/>
  <c r="E169" i="9" s="1"/>
  <c r="L137" i="8"/>
  <c r="E144" i="8" s="1"/>
  <c r="L184" i="8" s="1"/>
  <c r="E191" i="8" s="1"/>
  <c r="L209" i="8" s="1"/>
  <c r="E225" i="8" s="1"/>
  <c r="L240" i="8" s="1"/>
  <c r="E248" i="8" s="1"/>
  <c r="I161" i="15"/>
  <c r="D169" i="15" s="1"/>
  <c r="E191" i="9"/>
  <c r="L209" i="9" s="1"/>
  <c r="E225" i="9" s="1"/>
  <c r="L240" i="9" s="1"/>
  <c r="E248" i="9" s="1"/>
  <c r="I137" i="13"/>
  <c r="D144" i="13" s="1"/>
  <c r="I184" i="13" s="1"/>
  <c r="D191" i="13" s="1"/>
  <c r="I209" i="13" s="1"/>
  <c r="D225" i="13" s="1"/>
  <c r="I240" i="13" s="1"/>
  <c r="D248" i="13" s="1"/>
  <c r="I161" i="13"/>
  <c r="D169" i="13" s="1"/>
  <c r="H137" i="15"/>
  <c r="C144" i="15" s="1"/>
  <c r="H184" i="15" s="1"/>
  <c r="C191" i="15" s="1"/>
  <c r="H209" i="15" s="1"/>
  <c r="C225" i="15" s="1"/>
  <c r="H240" i="15" s="1"/>
  <c r="C248" i="15" s="1"/>
  <c r="H161" i="15"/>
  <c r="C169" i="15" s="1"/>
  <c r="H137" i="13"/>
  <c r="C144" i="13" s="1"/>
  <c r="H184" i="13" s="1"/>
  <c r="C191" i="13" s="1"/>
  <c r="H209" i="13" s="1"/>
  <c r="C225" i="13" s="1"/>
  <c r="H240" i="13" s="1"/>
  <c r="C248" i="13" s="1"/>
  <c r="H161" i="13"/>
  <c r="C169" i="13" s="1"/>
  <c r="B110" i="31" l="1"/>
  <c r="B110" i="33"/>
  <c r="B112" i="33"/>
  <c r="B112" i="31" l="1"/>
  <c r="B110" i="32"/>
  <c r="B112" i="32"/>
  <c r="B111" i="33"/>
  <c r="B111" i="31" l="1"/>
  <c r="B111" i="32"/>
  <c r="B112" i="30" l="1"/>
  <c r="B110" i="30"/>
  <c r="B111" i="30"/>
  <c r="B110" i="29" l="1"/>
  <c r="B112" i="29"/>
  <c r="B111" i="29" l="1"/>
  <c r="B111" i="27"/>
  <c r="B110" i="28"/>
  <c r="B112" i="28"/>
  <c r="B112" i="27"/>
  <c r="B110" i="27" l="1"/>
  <c r="B111" i="28"/>
  <c r="B102" i="56" l="1"/>
  <c r="C102" i="32"/>
  <c r="B141" i="24"/>
  <c r="B102" i="55"/>
  <c r="C102" i="31"/>
  <c r="B141" i="23"/>
  <c r="B102" i="54"/>
  <c r="C102" i="30"/>
  <c r="B141" i="22"/>
  <c r="B102" i="53"/>
  <c r="C102" i="29"/>
  <c r="B141" i="21"/>
  <c r="C102" i="28"/>
  <c r="B102" i="50"/>
  <c r="B141" i="20"/>
  <c r="C102" i="27"/>
  <c r="B102" i="49"/>
  <c r="B141" i="19"/>
  <c r="B102" i="48"/>
  <c r="C102" i="26"/>
  <c r="B141" i="16"/>
  <c r="B102" i="22"/>
  <c r="B102" i="47"/>
  <c r="C102" i="25"/>
  <c r="J71" i="28"/>
  <c r="B102" i="46"/>
  <c r="C102" i="24"/>
  <c r="B102" i="45"/>
  <c r="C102" i="23"/>
  <c r="B139" i="45"/>
  <c r="B164" i="45" s="1"/>
  <c r="B102" i="35"/>
  <c r="B102" i="44"/>
  <c r="C102" i="22"/>
  <c r="B141" i="34"/>
  <c r="B102" i="43"/>
  <c r="C102" i="21"/>
  <c r="B141" i="58"/>
  <c r="B102" i="42"/>
  <c r="C102" i="20"/>
  <c r="B141" i="60"/>
  <c r="C102" i="68"/>
  <c r="B102" i="69"/>
  <c r="B102" i="39"/>
  <c r="C102" i="19"/>
  <c r="B139" i="39"/>
  <c r="B164" i="39" s="1"/>
  <c r="B102" i="38"/>
  <c r="C102" i="16"/>
  <c r="B141" i="62"/>
  <c r="B141" i="68"/>
  <c r="B102" i="13"/>
  <c r="C102" i="9"/>
  <c r="B102" i="20"/>
  <c r="B102" i="15"/>
  <c r="C102" i="8"/>
  <c r="B102" i="51"/>
  <c r="C102" i="35"/>
  <c r="B141" i="64"/>
  <c r="B102" i="16"/>
  <c r="B102" i="52"/>
  <c r="C102" i="34"/>
  <c r="B139" i="52"/>
  <c r="B164" i="52" s="1"/>
  <c r="B102" i="59"/>
  <c r="C102" i="58"/>
  <c r="B102" i="61"/>
  <c r="C102" i="60"/>
  <c r="B242" i="61"/>
  <c r="C102" i="62"/>
  <c r="B102" i="63"/>
  <c r="B141" i="33"/>
  <c r="B141" i="32"/>
  <c r="B242" i="26"/>
  <c r="C102" i="64"/>
  <c r="B102" i="65"/>
  <c r="B141" i="31"/>
  <c r="B141" i="30"/>
  <c r="B102" i="24"/>
  <c r="B141" i="29"/>
  <c r="B102" i="21"/>
  <c r="B102" i="8"/>
  <c r="B141" i="28"/>
  <c r="B139" i="69"/>
  <c r="B164" i="69" s="1"/>
  <c r="B102" i="23"/>
  <c r="B141" i="27"/>
  <c r="C102" i="66"/>
  <c r="B102" i="67"/>
  <c r="B102" i="9"/>
  <c r="B141" i="26"/>
  <c r="B242" i="35"/>
  <c r="B102" i="57"/>
  <c r="C102" i="33"/>
  <c r="B141" i="25"/>
  <c r="B141" i="66"/>
  <c r="B102" i="64"/>
  <c r="B102" i="68"/>
  <c r="B102" i="66"/>
  <c r="I102" i="64"/>
  <c r="J16" i="28" l="1"/>
  <c r="J102" i="62"/>
  <c r="B139" i="59"/>
  <c r="B164" i="59" s="1"/>
  <c r="B139" i="46"/>
  <c r="B164" i="46" s="1"/>
  <c r="C139" i="8"/>
  <c r="C164" i="8" s="1"/>
  <c r="G102" i="57"/>
  <c r="B242" i="49"/>
  <c r="G102" i="56"/>
  <c r="B139" i="15"/>
  <c r="B164" i="15" s="1"/>
  <c r="C242" i="24"/>
  <c r="C139" i="35"/>
  <c r="C164" i="35" s="1"/>
  <c r="C139" i="9"/>
  <c r="C164" i="9" s="1"/>
  <c r="J76" i="20"/>
  <c r="J102" i="33"/>
  <c r="C242" i="25"/>
  <c r="B139" i="51"/>
  <c r="B164" i="51" s="1"/>
  <c r="G16" i="49"/>
  <c r="B163" i="49" s="1"/>
  <c r="C242" i="33"/>
  <c r="B139" i="13"/>
  <c r="B164" i="13" s="1"/>
  <c r="B139" i="38"/>
  <c r="B164" i="38" s="1"/>
  <c r="B139" i="63"/>
  <c r="B164" i="63" s="1"/>
  <c r="G16" i="50"/>
  <c r="B163" i="50" s="1"/>
  <c r="B242" i="57"/>
  <c r="J76" i="29"/>
  <c r="C242" i="35"/>
  <c r="J102" i="34"/>
  <c r="B242" i="15"/>
  <c r="J105" i="33"/>
  <c r="C242" i="20"/>
  <c r="J76" i="21"/>
  <c r="G76" i="53"/>
  <c r="G102" i="50"/>
  <c r="J102" i="28"/>
  <c r="J71" i="8"/>
  <c r="J70" i="8" s="1"/>
  <c r="J105" i="21"/>
  <c r="B242" i="51"/>
  <c r="G105" i="43"/>
  <c r="J105" i="22"/>
  <c r="G102" i="52"/>
  <c r="G105" i="44"/>
  <c r="C242" i="64"/>
  <c r="B242" i="65"/>
  <c r="J76" i="35"/>
  <c r="J105" i="64"/>
  <c r="G105" i="65"/>
  <c r="J76" i="8"/>
  <c r="B242" i="66"/>
  <c r="J102" i="23"/>
  <c r="G76" i="54"/>
  <c r="J105" i="8"/>
  <c r="C242" i="21"/>
  <c r="C242" i="8"/>
  <c r="B242" i="43"/>
  <c r="J102" i="29"/>
  <c r="G76" i="47"/>
  <c r="J102" i="24"/>
  <c r="J76" i="31"/>
  <c r="G102" i="53"/>
  <c r="B242" i="44"/>
  <c r="G76" i="55"/>
  <c r="J102" i="30"/>
  <c r="J105" i="23"/>
  <c r="J16" i="31"/>
  <c r="C23" i="31" s="1"/>
  <c r="C27" i="31" s="1"/>
  <c r="J44" i="31" s="1"/>
  <c r="C54" i="31" s="1"/>
  <c r="J68" i="31" s="1"/>
  <c r="I71" i="35"/>
  <c r="G102" i="54"/>
  <c r="J102" i="16"/>
  <c r="C242" i="23"/>
  <c r="G102" i="38"/>
  <c r="J102" i="19"/>
  <c r="J76" i="26"/>
  <c r="G16" i="56"/>
  <c r="B163" i="56" s="1"/>
  <c r="G71" i="59"/>
  <c r="G70" i="59" s="1"/>
  <c r="J102" i="32"/>
  <c r="G76" i="38"/>
  <c r="J102" i="20"/>
  <c r="C242" i="60"/>
  <c r="J71" i="35"/>
  <c r="J70" i="35" s="1"/>
  <c r="J105" i="9"/>
  <c r="G76" i="46"/>
  <c r="J105" i="24"/>
  <c r="I76" i="58"/>
  <c r="J16" i="32"/>
  <c r="C163" i="32" s="1"/>
  <c r="J105" i="20"/>
  <c r="G102" i="61"/>
  <c r="G105" i="51"/>
  <c r="J76" i="22"/>
  <c r="G76" i="49"/>
  <c r="J76" i="23"/>
  <c r="G102" i="44"/>
  <c r="C242" i="58"/>
  <c r="I76" i="66"/>
  <c r="J71" i="34"/>
  <c r="J70" i="34" s="1"/>
  <c r="J16" i="29"/>
  <c r="C163" i="29" s="1"/>
  <c r="J76" i="16"/>
  <c r="G102" i="42"/>
  <c r="G16" i="54"/>
  <c r="B163" i="54" s="1"/>
  <c r="G71" i="15"/>
  <c r="G70" i="15" s="1"/>
  <c r="C242" i="62"/>
  <c r="G71" i="13"/>
  <c r="G70" i="13" s="1"/>
  <c r="J71" i="58"/>
  <c r="J70" i="58" s="1"/>
  <c r="J76" i="25"/>
  <c r="B242" i="42"/>
  <c r="C242" i="27"/>
  <c r="G76" i="43"/>
  <c r="G102" i="39"/>
  <c r="G71" i="38"/>
  <c r="G70" i="38" s="1"/>
  <c r="G105" i="15"/>
  <c r="G71" i="45"/>
  <c r="G70" i="45" s="1"/>
  <c r="G105" i="57"/>
  <c r="I102" i="26"/>
  <c r="C242" i="22"/>
  <c r="C242" i="9"/>
  <c r="J16" i="30"/>
  <c r="J19" i="30" s="1"/>
  <c r="B242" i="45"/>
  <c r="G76" i="39"/>
  <c r="J71" i="60"/>
  <c r="J70" i="60" s="1"/>
  <c r="J76" i="24"/>
  <c r="G102" i="43"/>
  <c r="J105" i="34"/>
  <c r="G76" i="50"/>
  <c r="J102" i="58"/>
  <c r="J102" i="9"/>
  <c r="G71" i="65"/>
  <c r="G70" i="65" s="1"/>
  <c r="G102" i="59"/>
  <c r="B242" i="46"/>
  <c r="G76" i="51"/>
  <c r="G16" i="55"/>
  <c r="B163" i="55" s="1"/>
  <c r="B242" i="63"/>
  <c r="G105" i="63"/>
  <c r="G105" i="59"/>
  <c r="J71" i="20"/>
  <c r="J70" i="20" s="1"/>
  <c r="G76" i="42"/>
  <c r="J16" i="33"/>
  <c r="G76" i="44"/>
  <c r="G76" i="45"/>
  <c r="J16" i="64"/>
  <c r="C23" i="64" s="1"/>
  <c r="C27" i="64" s="1"/>
  <c r="J44" i="64" s="1"/>
  <c r="C54" i="64" s="1"/>
  <c r="J68" i="64" s="1"/>
  <c r="G71" i="61"/>
  <c r="G70" i="61" s="1"/>
  <c r="G105" i="46"/>
  <c r="J105" i="62"/>
  <c r="I76" i="64"/>
  <c r="J71" i="64"/>
  <c r="J70" i="64" s="1"/>
  <c r="J102" i="22"/>
  <c r="B139" i="65"/>
  <c r="B164" i="65" s="1"/>
  <c r="J16" i="26"/>
  <c r="C163" i="26" s="1"/>
  <c r="G16" i="65"/>
  <c r="G19" i="65" s="1"/>
  <c r="C242" i="16"/>
  <c r="B242" i="38"/>
  <c r="J102" i="26"/>
  <c r="J102" i="60"/>
  <c r="J76" i="19"/>
  <c r="J102" i="21"/>
  <c r="J76" i="28"/>
  <c r="B139" i="42"/>
  <c r="B164" i="42" s="1"/>
  <c r="C242" i="34"/>
  <c r="G105" i="39"/>
  <c r="G76" i="52"/>
  <c r="G71" i="43"/>
  <c r="G70" i="43" s="1"/>
  <c r="B242" i="39"/>
  <c r="J102" i="27"/>
  <c r="J71" i="22"/>
  <c r="J70" i="22" s="1"/>
  <c r="B139" i="61"/>
  <c r="B164" i="61" s="1"/>
  <c r="G71" i="44"/>
  <c r="G70" i="44" s="1"/>
  <c r="B139" i="43"/>
  <c r="B164" i="43" s="1"/>
  <c r="G16" i="48"/>
  <c r="B23" i="48" s="1"/>
  <c r="B27" i="48" s="1"/>
  <c r="G44" i="48" s="1"/>
  <c r="B54" i="48" s="1"/>
  <c r="B139" i="44"/>
  <c r="B164" i="44" s="1"/>
  <c r="G71" i="42"/>
  <c r="G70" i="42" s="1"/>
  <c r="J71" i="25"/>
  <c r="J70" i="25" s="1"/>
  <c r="G102" i="48"/>
  <c r="C242" i="19"/>
  <c r="J76" i="9"/>
  <c r="J105" i="60"/>
  <c r="G105" i="61"/>
  <c r="J102" i="35"/>
  <c r="G71" i="52"/>
  <c r="G70" i="52" s="1"/>
  <c r="G102" i="46"/>
  <c r="G102" i="69"/>
  <c r="J71" i="62"/>
  <c r="J70" i="62" s="1"/>
  <c r="J102" i="68"/>
  <c r="J71" i="19"/>
  <c r="J70" i="19" s="1"/>
  <c r="G16" i="53"/>
  <c r="B163" i="53" s="1"/>
  <c r="G71" i="51"/>
  <c r="G70" i="51" s="1"/>
  <c r="G71" i="39"/>
  <c r="G70" i="39" s="1"/>
  <c r="J71" i="24"/>
  <c r="J70" i="24" s="1"/>
  <c r="G71" i="46"/>
  <c r="G70" i="46" s="1"/>
  <c r="J102" i="8"/>
  <c r="J76" i="27"/>
  <c r="B242" i="13"/>
  <c r="G105" i="67"/>
  <c r="G102" i="15"/>
  <c r="J102" i="25"/>
  <c r="G105" i="45"/>
  <c r="G102" i="47"/>
  <c r="J105" i="16"/>
  <c r="J76" i="32"/>
  <c r="G105" i="38"/>
  <c r="G76" i="56"/>
  <c r="J102" i="31"/>
  <c r="G76" i="67"/>
  <c r="G71" i="47"/>
  <c r="G70" i="47" s="1"/>
  <c r="J71" i="26"/>
  <c r="J70" i="26" s="1"/>
  <c r="J76" i="58"/>
  <c r="G76" i="59"/>
  <c r="J105" i="19"/>
  <c r="G71" i="69"/>
  <c r="G70" i="69" s="1"/>
  <c r="J71" i="68"/>
  <c r="J70" i="68" s="1"/>
  <c r="J16" i="25"/>
  <c r="C163" i="25" s="1"/>
  <c r="G71" i="49"/>
  <c r="G70" i="49" s="1"/>
  <c r="I102" i="68"/>
  <c r="J71" i="27"/>
  <c r="J70" i="27" s="1"/>
  <c r="C242" i="28"/>
  <c r="I102" i="66"/>
  <c r="I76" i="22"/>
  <c r="I76" i="9"/>
  <c r="I71" i="31"/>
  <c r="I70" i="31" s="1"/>
  <c r="C139" i="33"/>
  <c r="B140" i="33"/>
  <c r="B140" i="64"/>
  <c r="C139" i="64"/>
  <c r="G16" i="67"/>
  <c r="G16" i="52"/>
  <c r="B102" i="60"/>
  <c r="B139" i="57"/>
  <c r="B164" i="57" s="1"/>
  <c r="J16" i="66"/>
  <c r="B140" i="22"/>
  <c r="C139" i="22"/>
  <c r="G16" i="69"/>
  <c r="J71" i="30"/>
  <c r="J70" i="30" s="1"/>
  <c r="B140" i="29"/>
  <c r="C139" i="29"/>
  <c r="J16" i="22"/>
  <c r="B102" i="62"/>
  <c r="I76" i="21"/>
  <c r="J16" i="68"/>
  <c r="G71" i="54"/>
  <c r="G70" i="54" s="1"/>
  <c r="B139" i="53"/>
  <c r="B164" i="53" s="1"/>
  <c r="G16" i="44"/>
  <c r="I76" i="19"/>
  <c r="C139" i="60"/>
  <c r="B140" i="60"/>
  <c r="B139" i="67"/>
  <c r="B164" i="67" s="1"/>
  <c r="B102" i="33"/>
  <c r="B242" i="30"/>
  <c r="B140" i="66"/>
  <c r="C139" i="66"/>
  <c r="J16" i="9"/>
  <c r="B140" i="30"/>
  <c r="C139" i="30"/>
  <c r="I76" i="25"/>
  <c r="I76" i="16"/>
  <c r="G16" i="13"/>
  <c r="B139" i="54"/>
  <c r="B164" i="54" s="1"/>
  <c r="C242" i="32"/>
  <c r="J105" i="32"/>
  <c r="I71" i="64"/>
  <c r="I70" i="64" s="1"/>
  <c r="I102" i="28"/>
  <c r="B25" i="58"/>
  <c r="B244" i="58" s="1"/>
  <c r="C244" i="58"/>
  <c r="J105" i="66"/>
  <c r="B140" i="25"/>
  <c r="C139" i="25"/>
  <c r="J105" i="29"/>
  <c r="B242" i="56"/>
  <c r="G105" i="56"/>
  <c r="B102" i="28"/>
  <c r="C244" i="62"/>
  <c r="B25" i="62"/>
  <c r="B244" i="62" s="1"/>
  <c r="G71" i="63"/>
  <c r="G70" i="63" s="1"/>
  <c r="J71" i="21"/>
  <c r="J70" i="21" s="1"/>
  <c r="C139" i="19"/>
  <c r="B140" i="19"/>
  <c r="B139" i="47"/>
  <c r="B164" i="47" s="1"/>
  <c r="G105" i="53"/>
  <c r="I105" i="68"/>
  <c r="B102" i="30"/>
  <c r="B242" i="58"/>
  <c r="J16" i="16"/>
  <c r="J71" i="31"/>
  <c r="J70" i="31" s="1"/>
  <c r="J71" i="32"/>
  <c r="J70" i="32" s="1"/>
  <c r="C242" i="29"/>
  <c r="I16" i="24"/>
  <c r="I16" i="21"/>
  <c r="B139" i="9"/>
  <c r="B164" i="9" s="1"/>
  <c r="B140" i="34"/>
  <c r="C139" i="34"/>
  <c r="G16" i="38"/>
  <c r="G71" i="55"/>
  <c r="G70" i="55" s="1"/>
  <c r="G71" i="56"/>
  <c r="G70" i="56" s="1"/>
  <c r="B242" i="53"/>
  <c r="J16" i="23"/>
  <c r="I105" i="24"/>
  <c r="B102" i="29"/>
  <c r="B242" i="64"/>
  <c r="B140" i="58"/>
  <c r="C139" i="58"/>
  <c r="J16" i="35"/>
  <c r="C139" i="31"/>
  <c r="B140" i="31"/>
  <c r="G16" i="45"/>
  <c r="B242" i="25"/>
  <c r="B102" i="26"/>
  <c r="G76" i="48"/>
  <c r="G16" i="51"/>
  <c r="B139" i="55"/>
  <c r="B164" i="55" s="1"/>
  <c r="I76" i="29"/>
  <c r="B102" i="19"/>
  <c r="I102" i="33"/>
  <c r="J76" i="64"/>
  <c r="C242" i="30"/>
  <c r="J105" i="30"/>
  <c r="I105" i="23"/>
  <c r="G76" i="65"/>
  <c r="B242" i="54"/>
  <c r="G105" i="54"/>
  <c r="B242" i="20"/>
  <c r="B23" i="49"/>
  <c r="B27" i="49" s="1"/>
  <c r="G44" i="49" s="1"/>
  <c r="B54" i="49" s="1"/>
  <c r="G19" i="49"/>
  <c r="C244" i="68"/>
  <c r="B25" i="68"/>
  <c r="B244" i="68" s="1"/>
  <c r="G102" i="51"/>
  <c r="G102" i="13"/>
  <c r="J71" i="9"/>
  <c r="J70" i="9" s="1"/>
  <c r="C139" i="23"/>
  <c r="B140" i="23"/>
  <c r="B140" i="26"/>
  <c r="C139" i="26"/>
  <c r="B25" i="64"/>
  <c r="B244" i="64" s="1"/>
  <c r="C244" i="64"/>
  <c r="I102" i="32"/>
  <c r="B242" i="16"/>
  <c r="B102" i="58"/>
  <c r="B102" i="31"/>
  <c r="J16" i="27"/>
  <c r="J71" i="16"/>
  <c r="J70" i="16" s="1"/>
  <c r="J16" i="60"/>
  <c r="B139" i="48"/>
  <c r="B164" i="48" s="1"/>
  <c r="B242" i="62"/>
  <c r="I105" i="64"/>
  <c r="C139" i="62"/>
  <c r="B140" i="62"/>
  <c r="G16" i="61"/>
  <c r="J105" i="25"/>
  <c r="J16" i="19"/>
  <c r="J16" i="20"/>
  <c r="I16" i="20"/>
  <c r="I102" i="24"/>
  <c r="G105" i="47"/>
  <c r="G16" i="39"/>
  <c r="G16" i="42"/>
  <c r="G105" i="69"/>
  <c r="J70" i="28"/>
  <c r="C242" i="66"/>
  <c r="J71" i="33"/>
  <c r="J70" i="33" s="1"/>
  <c r="I102" i="34"/>
  <c r="G102" i="63"/>
  <c r="J105" i="68"/>
  <c r="J76" i="66"/>
  <c r="B242" i="59"/>
  <c r="B242" i="52"/>
  <c r="J76" i="30"/>
  <c r="G102" i="49"/>
  <c r="B140" i="20"/>
  <c r="C139" i="20"/>
  <c r="G71" i="50"/>
  <c r="G70" i="50" s="1"/>
  <c r="B242" i="47"/>
  <c r="B242" i="67"/>
  <c r="G71" i="57"/>
  <c r="G70" i="57" s="1"/>
  <c r="J76" i="60"/>
  <c r="I105" i="16"/>
  <c r="B102" i="25"/>
  <c r="C244" i="34"/>
  <c r="B25" i="34"/>
  <c r="J105" i="26"/>
  <c r="G71" i="67"/>
  <c r="G70" i="67" s="1"/>
  <c r="G76" i="61"/>
  <c r="B242" i="34"/>
  <c r="I76" i="35"/>
  <c r="I16" i="26"/>
  <c r="G76" i="15"/>
  <c r="G16" i="63"/>
  <c r="G105" i="48"/>
  <c r="J71" i="66"/>
  <c r="J70" i="66" s="1"/>
  <c r="C242" i="31"/>
  <c r="J105" i="31"/>
  <c r="B242" i="68"/>
  <c r="I71" i="68"/>
  <c r="I70" i="68" s="1"/>
  <c r="I102" i="22"/>
  <c r="B242" i="31"/>
  <c r="J16" i="62"/>
  <c r="C242" i="26"/>
  <c r="C139" i="27"/>
  <c r="B140" i="27"/>
  <c r="C139" i="28"/>
  <c r="B140" i="28"/>
  <c r="B242" i="55"/>
  <c r="G105" i="55"/>
  <c r="I105" i="58"/>
  <c r="C139" i="68"/>
  <c r="B140" i="68"/>
  <c r="G71" i="48"/>
  <c r="G70" i="48" s="1"/>
  <c r="B242" i="48"/>
  <c r="B139" i="49"/>
  <c r="B164" i="49" s="1"/>
  <c r="B139" i="50"/>
  <c r="B164" i="50" s="1"/>
  <c r="J102" i="64"/>
  <c r="I71" i="66"/>
  <c r="I70" i="66" s="1"/>
  <c r="J105" i="35"/>
  <c r="J76" i="33"/>
  <c r="G102" i="65"/>
  <c r="B102" i="34"/>
  <c r="B140" i="16"/>
  <c r="C139" i="16"/>
  <c r="G76" i="57"/>
  <c r="J16" i="24"/>
  <c r="I16" i="35"/>
  <c r="J19" i="28"/>
  <c r="C23" i="28"/>
  <c r="C27" i="28" s="1"/>
  <c r="J44" i="28" s="1"/>
  <c r="C54" i="28" s="1"/>
  <c r="J68" i="28" s="1"/>
  <c r="C163" i="28"/>
  <c r="I105" i="29"/>
  <c r="G105" i="13"/>
  <c r="J16" i="58"/>
  <c r="J16" i="8"/>
  <c r="J16" i="21"/>
  <c r="J76" i="62"/>
  <c r="G16" i="46"/>
  <c r="B242" i="9"/>
  <c r="I76" i="26"/>
  <c r="I76" i="34"/>
  <c r="I105" i="9"/>
  <c r="G19" i="50"/>
  <c r="B23" i="50"/>
  <c r="B27" i="50" s="1"/>
  <c r="G44" i="50" s="1"/>
  <c r="B54" i="50" s="1"/>
  <c r="J71" i="23"/>
  <c r="J70" i="23" s="1"/>
  <c r="C244" i="66"/>
  <c r="B25" i="66"/>
  <c r="B244" i="66" s="1"/>
  <c r="G16" i="59"/>
  <c r="G102" i="55"/>
  <c r="G16" i="15"/>
  <c r="G16" i="43"/>
  <c r="G76" i="63"/>
  <c r="I105" i="66"/>
  <c r="G16" i="47"/>
  <c r="G105" i="42"/>
  <c r="G102" i="67"/>
  <c r="B140" i="24"/>
  <c r="C139" i="24"/>
  <c r="J71" i="29"/>
  <c r="J70" i="29" s="1"/>
  <c r="J105" i="27"/>
  <c r="G105" i="50"/>
  <c r="I105" i="62"/>
  <c r="B25" i="60"/>
  <c r="B244" i="60" s="1"/>
  <c r="C244" i="60"/>
  <c r="C163" i="33"/>
  <c r="C23" i="33"/>
  <c r="C27" i="33" s="1"/>
  <c r="J44" i="33" s="1"/>
  <c r="C54" i="33" s="1"/>
  <c r="J68" i="33" s="1"/>
  <c r="J19" i="33"/>
  <c r="C242" i="68"/>
  <c r="J102" i="66"/>
  <c r="G71" i="53"/>
  <c r="G70" i="53" s="1"/>
  <c r="G105" i="49"/>
  <c r="J105" i="28"/>
  <c r="B140" i="32"/>
  <c r="C139" i="32"/>
  <c r="I76" i="60"/>
  <c r="B102" i="32"/>
  <c r="B102" i="27"/>
  <c r="J76" i="34"/>
  <c r="G76" i="13"/>
  <c r="G16" i="57"/>
  <c r="B242" i="69"/>
  <c r="J105" i="58"/>
  <c r="G105" i="52"/>
  <c r="G102" i="45"/>
  <c r="C139" i="21"/>
  <c r="B140" i="21"/>
  <c r="J16" i="34"/>
  <c r="B242" i="50"/>
  <c r="B139" i="56"/>
  <c r="B164" i="56" s="1"/>
  <c r="C23" i="30" l="1"/>
  <c r="C27" i="30" s="1"/>
  <c r="J44" i="30" s="1"/>
  <c r="C54" i="30" s="1"/>
  <c r="J68" i="30" s="1"/>
  <c r="I70" i="35"/>
  <c r="G19" i="54"/>
  <c r="B23" i="54"/>
  <c r="B27" i="54" s="1"/>
  <c r="G44" i="54" s="1"/>
  <c r="B54" i="54" s="1"/>
  <c r="J19" i="32"/>
  <c r="C23" i="32"/>
  <c r="C27" i="32" s="1"/>
  <c r="J44" i="32" s="1"/>
  <c r="C54" i="32" s="1"/>
  <c r="J68" i="32" s="1"/>
  <c r="I16" i="58"/>
  <c r="B242" i="33"/>
  <c r="I105" i="33"/>
  <c r="B23" i="56"/>
  <c r="B27" i="56" s="1"/>
  <c r="G44" i="56" s="1"/>
  <c r="B54" i="56" s="1"/>
  <c r="G19" i="56"/>
  <c r="I76" i="31"/>
  <c r="C163" i="31"/>
  <c r="I71" i="30"/>
  <c r="I70" i="30" s="1"/>
  <c r="C163" i="30"/>
  <c r="I105" i="25"/>
  <c r="I76" i="30"/>
  <c r="I105" i="60"/>
  <c r="I16" i="32"/>
  <c r="B23" i="32" s="1"/>
  <c r="B27" i="32" s="1"/>
  <c r="I44" i="32" s="1"/>
  <c r="B54" i="32" s="1"/>
  <c r="I102" i="9"/>
  <c r="I76" i="28"/>
  <c r="I102" i="16"/>
  <c r="I102" i="21"/>
  <c r="J19" i="31"/>
  <c r="I71" i="62"/>
  <c r="I70" i="62" s="1"/>
  <c r="J19" i="29"/>
  <c r="C23" i="29"/>
  <c r="C27" i="29" s="1"/>
  <c r="J44" i="29" s="1"/>
  <c r="C54" i="29" s="1"/>
  <c r="J68" i="29" s="1"/>
  <c r="I68" i="29" s="1"/>
  <c r="I16" i="19"/>
  <c r="I19" i="19" s="1"/>
  <c r="C163" i="64"/>
  <c r="J19" i="64"/>
  <c r="J19" i="25"/>
  <c r="C23" i="25"/>
  <c r="C27" i="25" s="1"/>
  <c r="J44" i="25" s="1"/>
  <c r="C54" i="25" s="1"/>
  <c r="J68" i="25" s="1"/>
  <c r="I68" i="25" s="1"/>
  <c r="B242" i="24"/>
  <c r="I16" i="27"/>
  <c r="B163" i="27" s="1"/>
  <c r="B23" i="65"/>
  <c r="B27" i="65" s="1"/>
  <c r="G44" i="65" s="1"/>
  <c r="B54" i="65" s="1"/>
  <c r="B163" i="65"/>
  <c r="B165" i="65" s="1"/>
  <c r="B187" i="65" s="1"/>
  <c r="B186" i="65" s="1"/>
  <c r="I16" i="29"/>
  <c r="B23" i="29" s="1"/>
  <c r="B27" i="29" s="1"/>
  <c r="I44" i="29" s="1"/>
  <c r="B54" i="29" s="1"/>
  <c r="I71" i="16"/>
  <c r="I70" i="16" s="1"/>
  <c r="I102" i="8"/>
  <c r="J19" i="26"/>
  <c r="C23" i="26"/>
  <c r="C27" i="26" s="1"/>
  <c r="J44" i="26" s="1"/>
  <c r="C54" i="26" s="1"/>
  <c r="J68" i="26" s="1"/>
  <c r="I68" i="26" s="1"/>
  <c r="B139" i="35"/>
  <c r="B164" i="35" s="1"/>
  <c r="B23" i="53"/>
  <c r="B27" i="53" s="1"/>
  <c r="G44" i="53" s="1"/>
  <c r="B54" i="53" s="1"/>
  <c r="G19" i="55"/>
  <c r="B23" i="55"/>
  <c r="B27" i="55" s="1"/>
  <c r="G44" i="55" s="1"/>
  <c r="B54" i="55" s="1"/>
  <c r="G19" i="53"/>
  <c r="B139" i="8"/>
  <c r="B164" i="8" s="1"/>
  <c r="I105" i="21"/>
  <c r="I105" i="35"/>
  <c r="I16" i="23"/>
  <c r="B163" i="23" s="1"/>
  <c r="B242" i="19"/>
  <c r="I16" i="62"/>
  <c r="B23" i="62" s="1"/>
  <c r="B27" i="62" s="1"/>
  <c r="I44" i="62" s="1"/>
  <c r="B54" i="62" s="1"/>
  <c r="I16" i="31"/>
  <c r="I19" i="31" s="1"/>
  <c r="G19" i="48"/>
  <c r="B163" i="48"/>
  <c r="B165" i="48" s="1"/>
  <c r="B187" i="48" s="1"/>
  <c r="B186" i="48" s="1"/>
  <c r="I16" i="66"/>
  <c r="I19" i="66" s="1"/>
  <c r="I16" i="9"/>
  <c r="B23" i="9" s="1"/>
  <c r="B27" i="9" s="1"/>
  <c r="I44" i="9" s="1"/>
  <c r="B54" i="9" s="1"/>
  <c r="I71" i="28"/>
  <c r="I70" i="28" s="1"/>
  <c r="I71" i="21"/>
  <c r="I70" i="21" s="1"/>
  <c r="I102" i="58"/>
  <c r="B165" i="53"/>
  <c r="B187" i="53" s="1"/>
  <c r="B186" i="53" s="1"/>
  <c r="I102" i="25"/>
  <c r="I76" i="62"/>
  <c r="I105" i="32"/>
  <c r="B242" i="21"/>
  <c r="B165" i="54"/>
  <c r="B187" i="54" s="1"/>
  <c r="B186" i="54" s="1"/>
  <c r="I16" i="25"/>
  <c r="B23" i="25" s="1"/>
  <c r="B27" i="25" s="1"/>
  <c r="I44" i="25" s="1"/>
  <c r="B54" i="25" s="1"/>
  <c r="I16" i="16"/>
  <c r="I19" i="16" s="1"/>
  <c r="I16" i="30"/>
  <c r="B163" i="30" s="1"/>
  <c r="I105" i="8"/>
  <c r="I105" i="26"/>
  <c r="B242" i="32"/>
  <c r="B242" i="27"/>
  <c r="I102" i="60"/>
  <c r="B242" i="28"/>
  <c r="I16" i="28"/>
  <c r="B163" i="28" s="1"/>
  <c r="I16" i="22"/>
  <c r="B23" i="22" s="1"/>
  <c r="B27" i="22" s="1"/>
  <c r="I44" i="22" s="1"/>
  <c r="B54" i="22" s="1"/>
  <c r="I16" i="33"/>
  <c r="B163" i="33" s="1"/>
  <c r="I71" i="27"/>
  <c r="I70" i="27" s="1"/>
  <c r="I16" i="8"/>
  <c r="B163" i="8" s="1"/>
  <c r="I105" i="31"/>
  <c r="B165" i="50"/>
  <c r="B187" i="50" s="1"/>
  <c r="B186" i="50" s="1"/>
  <c r="I71" i="60"/>
  <c r="I70" i="60" s="1"/>
  <c r="I102" i="30"/>
  <c r="I76" i="23"/>
  <c r="B163" i="35"/>
  <c r="B23" i="35"/>
  <c r="B27" i="35" s="1"/>
  <c r="I44" i="35" s="1"/>
  <c r="B54" i="35" s="1"/>
  <c r="I19" i="35"/>
  <c r="B163" i="21"/>
  <c r="I19" i="21"/>
  <c r="B23" i="21"/>
  <c r="B27" i="21" s="1"/>
  <c r="I44" i="21" s="1"/>
  <c r="B54" i="21" s="1"/>
  <c r="B23" i="58"/>
  <c r="B27" i="58" s="1"/>
  <c r="I44" i="58" s="1"/>
  <c r="B54" i="58" s="1"/>
  <c r="B163" i="58"/>
  <c r="I19" i="58"/>
  <c r="I19" i="20"/>
  <c r="B23" i="20"/>
  <c r="B27" i="20" s="1"/>
  <c r="I44" i="20" s="1"/>
  <c r="B54" i="20" s="1"/>
  <c r="B163" i="20"/>
  <c r="B23" i="39"/>
  <c r="B27" i="39" s="1"/>
  <c r="G44" i="39" s="1"/>
  <c r="B54" i="39" s="1"/>
  <c r="G19" i="39"/>
  <c r="B163" i="39"/>
  <c r="B165" i="39" s="1"/>
  <c r="B187" i="39" s="1"/>
  <c r="B186" i="39" s="1"/>
  <c r="C23" i="60"/>
  <c r="C27" i="60" s="1"/>
  <c r="J44" i="60" s="1"/>
  <c r="C54" i="60" s="1"/>
  <c r="J68" i="60" s="1"/>
  <c r="C163" i="60"/>
  <c r="J19" i="60"/>
  <c r="G19" i="45"/>
  <c r="B163" i="45"/>
  <c r="B165" i="45" s="1"/>
  <c r="B187" i="45" s="1"/>
  <c r="B186" i="45" s="1"/>
  <c r="B23" i="45"/>
  <c r="B27" i="45" s="1"/>
  <c r="G44" i="45" s="1"/>
  <c r="B54" i="45" s="1"/>
  <c r="I102" i="62"/>
  <c r="I19" i="24"/>
  <c r="B23" i="24"/>
  <c r="B27" i="24" s="1"/>
  <c r="I44" i="24" s="1"/>
  <c r="B54" i="24" s="1"/>
  <c r="B163" i="24"/>
  <c r="C164" i="68"/>
  <c r="B139" i="68"/>
  <c r="B164" i="68" s="1"/>
  <c r="C164" i="34"/>
  <c r="B139" i="34"/>
  <c r="B164" i="34" s="1"/>
  <c r="I68" i="28"/>
  <c r="C163" i="24"/>
  <c r="J19" i="24"/>
  <c r="C23" i="24"/>
  <c r="C27" i="24" s="1"/>
  <c r="J44" i="24" s="1"/>
  <c r="C54" i="24" s="1"/>
  <c r="J68" i="24" s="1"/>
  <c r="I68" i="24" s="1"/>
  <c r="C164" i="31"/>
  <c r="B139" i="31"/>
  <c r="B164" i="31" s="1"/>
  <c r="I102" i="29"/>
  <c r="C23" i="34"/>
  <c r="C27" i="34" s="1"/>
  <c r="J44" i="34" s="1"/>
  <c r="C54" i="34" s="1"/>
  <c r="J68" i="34" s="1"/>
  <c r="J19" i="34"/>
  <c r="C163" i="34"/>
  <c r="C164" i="28"/>
  <c r="C165" i="28" s="1"/>
  <c r="C187" i="28" s="1"/>
  <c r="C186" i="28" s="1"/>
  <c r="B139" i="28"/>
  <c r="B164" i="28" s="1"/>
  <c r="C163" i="35"/>
  <c r="C165" i="35" s="1"/>
  <c r="C187" i="35" s="1"/>
  <c r="C186" i="35" s="1"/>
  <c r="J19" i="35"/>
  <c r="C23" i="35"/>
  <c r="C27" i="35" s="1"/>
  <c r="J44" i="35" s="1"/>
  <c r="C54" i="35" s="1"/>
  <c r="J68" i="35" s="1"/>
  <c r="B139" i="25"/>
  <c r="B164" i="25" s="1"/>
  <c r="C164" i="25"/>
  <c r="C165" i="25" s="1"/>
  <c r="C187" i="25" s="1"/>
  <c r="C186" i="25" s="1"/>
  <c r="B23" i="44"/>
  <c r="B27" i="44" s="1"/>
  <c r="G44" i="44" s="1"/>
  <c r="B54" i="44" s="1"/>
  <c r="G19" i="44"/>
  <c r="B163" i="44"/>
  <c r="B165" i="44" s="1"/>
  <c r="B187" i="44" s="1"/>
  <c r="B186" i="44" s="1"/>
  <c r="J19" i="66"/>
  <c r="C23" i="66"/>
  <c r="C27" i="66" s="1"/>
  <c r="J44" i="66" s="1"/>
  <c r="C54" i="66" s="1"/>
  <c r="J68" i="66" s="1"/>
  <c r="C163" i="66"/>
  <c r="B139" i="27"/>
  <c r="B164" i="27" s="1"/>
  <c r="C164" i="27"/>
  <c r="B163" i="52"/>
  <c r="B165" i="52" s="1"/>
  <c r="B187" i="52" s="1"/>
  <c r="B186" i="52" s="1"/>
  <c r="B23" i="52"/>
  <c r="B27" i="52" s="1"/>
  <c r="G44" i="52" s="1"/>
  <c r="B54" i="52" s="1"/>
  <c r="G19" i="52"/>
  <c r="I102" i="19"/>
  <c r="C164" i="21"/>
  <c r="B139" i="21"/>
  <c r="B164" i="21" s="1"/>
  <c r="B163" i="47"/>
  <c r="B165" i="47" s="1"/>
  <c r="B187" i="47" s="1"/>
  <c r="B186" i="47" s="1"/>
  <c r="B23" i="47"/>
  <c r="B27" i="47" s="1"/>
  <c r="G44" i="47" s="1"/>
  <c r="B54" i="47" s="1"/>
  <c r="G19" i="47"/>
  <c r="C163" i="20"/>
  <c r="C23" i="20"/>
  <c r="C27" i="20" s="1"/>
  <c r="J44" i="20" s="1"/>
  <c r="C54" i="20" s="1"/>
  <c r="J68" i="20" s="1"/>
  <c r="J19" i="20"/>
  <c r="I68" i="30"/>
  <c r="B139" i="58"/>
  <c r="B164" i="58" s="1"/>
  <c r="C164" i="58"/>
  <c r="I16" i="60"/>
  <c r="B139" i="16"/>
  <c r="B164" i="16" s="1"/>
  <c r="C164" i="16"/>
  <c r="I68" i="32"/>
  <c r="J19" i="68"/>
  <c r="C23" i="68"/>
  <c r="C27" i="68" s="1"/>
  <c r="J44" i="68" s="1"/>
  <c r="C54" i="68" s="1"/>
  <c r="J68" i="68" s="1"/>
  <c r="C163" i="68"/>
  <c r="B165" i="55"/>
  <c r="B187" i="55" s="1"/>
  <c r="B186" i="55" s="1"/>
  <c r="J19" i="19"/>
  <c r="C23" i="19"/>
  <c r="C27" i="19" s="1"/>
  <c r="J44" i="19" s="1"/>
  <c r="C54" i="19" s="1"/>
  <c r="J68" i="19" s="1"/>
  <c r="C163" i="19"/>
  <c r="I68" i="33"/>
  <c r="I19" i="26"/>
  <c r="B163" i="26"/>
  <c r="B23" i="26"/>
  <c r="B27" i="26" s="1"/>
  <c r="I44" i="26" s="1"/>
  <c r="B54" i="26" s="1"/>
  <c r="C163" i="62"/>
  <c r="J19" i="62"/>
  <c r="C23" i="62"/>
  <c r="C27" i="62" s="1"/>
  <c r="J44" i="62" s="1"/>
  <c r="C54" i="62" s="1"/>
  <c r="J68" i="62" s="1"/>
  <c r="C163" i="27"/>
  <c r="J19" i="27"/>
  <c r="C23" i="27"/>
  <c r="C27" i="27" s="1"/>
  <c r="J44" i="27" s="1"/>
  <c r="C54" i="27" s="1"/>
  <c r="J68" i="27" s="1"/>
  <c r="G19" i="13"/>
  <c r="B163" i="13"/>
  <c r="B165" i="13" s="1"/>
  <c r="B187" i="13" s="1"/>
  <c r="B186" i="13" s="1"/>
  <c r="B23" i="13"/>
  <c r="B27" i="13" s="1"/>
  <c r="G44" i="13" s="1"/>
  <c r="B54" i="13" s="1"/>
  <c r="I105" i="34"/>
  <c r="I71" i="9"/>
  <c r="I70" i="9" s="1"/>
  <c r="B23" i="67"/>
  <c r="B27" i="67" s="1"/>
  <c r="G44" i="67" s="1"/>
  <c r="B54" i="67" s="1"/>
  <c r="G19" i="67"/>
  <c r="B163" i="67"/>
  <c r="B165" i="67" s="1"/>
  <c r="B187" i="67" s="1"/>
  <c r="B186" i="67" s="1"/>
  <c r="B139" i="26"/>
  <c r="B164" i="26" s="1"/>
  <c r="C164" i="26"/>
  <c r="C165" i="26" s="1"/>
  <c r="C187" i="26" s="1"/>
  <c r="C186" i="26" s="1"/>
  <c r="I71" i="8"/>
  <c r="I70" i="8" s="1"/>
  <c r="B165" i="56"/>
  <c r="B187" i="56" s="1"/>
  <c r="B186" i="56" s="1"/>
  <c r="I68" i="31"/>
  <c r="B163" i="43"/>
  <c r="B165" i="43" s="1"/>
  <c r="B187" i="43" s="1"/>
  <c r="B186" i="43" s="1"/>
  <c r="B23" i="43"/>
  <c r="B27" i="43" s="1"/>
  <c r="G44" i="43" s="1"/>
  <c r="B54" i="43" s="1"/>
  <c r="G19" i="43"/>
  <c r="B23" i="61"/>
  <c r="B27" i="61" s="1"/>
  <c r="G44" i="61" s="1"/>
  <c r="B54" i="61" s="1"/>
  <c r="B163" i="61"/>
  <c r="B165" i="61" s="1"/>
  <c r="B187" i="61" s="1"/>
  <c r="B186" i="61" s="1"/>
  <c r="G19" i="61"/>
  <c r="C164" i="32"/>
  <c r="C165" i="32" s="1"/>
  <c r="C187" i="32" s="1"/>
  <c r="C186" i="32" s="1"/>
  <c r="B139" i="32"/>
  <c r="B164" i="32" s="1"/>
  <c r="G19" i="57"/>
  <c r="B163" i="57"/>
  <c r="B165" i="57" s="1"/>
  <c r="B187" i="57" s="1"/>
  <c r="B186" i="57" s="1"/>
  <c r="B23" i="57"/>
  <c r="B27" i="57" s="1"/>
  <c r="G44" i="57" s="1"/>
  <c r="B54" i="57" s="1"/>
  <c r="I76" i="27"/>
  <c r="I105" i="30"/>
  <c r="I105" i="19"/>
  <c r="I76" i="33"/>
  <c r="C164" i="64"/>
  <c r="B139" i="64"/>
  <c r="B164" i="64" s="1"/>
  <c r="I71" i="19"/>
  <c r="I70" i="19" s="1"/>
  <c r="B242" i="29"/>
  <c r="I102" i="31"/>
  <c r="C164" i="23"/>
  <c r="B139" i="23"/>
  <c r="B164" i="23" s="1"/>
  <c r="I71" i="26"/>
  <c r="I70" i="26" s="1"/>
  <c r="I105" i="28"/>
  <c r="I71" i="24"/>
  <c r="I70" i="24" s="1"/>
  <c r="B163" i="15"/>
  <c r="B165" i="15" s="1"/>
  <c r="B187" i="15" s="1"/>
  <c r="B186" i="15" s="1"/>
  <c r="G19" i="15"/>
  <c r="B23" i="15"/>
  <c r="B27" i="15" s="1"/>
  <c r="G44" i="15" s="1"/>
  <c r="B54" i="15" s="1"/>
  <c r="B163" i="46"/>
  <c r="B165" i="46" s="1"/>
  <c r="B187" i="46" s="1"/>
  <c r="B186" i="46" s="1"/>
  <c r="G19" i="46"/>
  <c r="B23" i="46"/>
  <c r="B27" i="46" s="1"/>
  <c r="G44" i="46" s="1"/>
  <c r="B54" i="46" s="1"/>
  <c r="B242" i="8"/>
  <c r="I16" i="64"/>
  <c r="B139" i="33"/>
  <c r="B164" i="33" s="1"/>
  <c r="C164" i="33"/>
  <c r="C165" i="33" s="1"/>
  <c r="C187" i="33" s="1"/>
  <c r="C186" i="33" s="1"/>
  <c r="G19" i="59"/>
  <c r="B23" i="59"/>
  <c r="B27" i="59" s="1"/>
  <c r="G44" i="59" s="1"/>
  <c r="B54" i="59" s="1"/>
  <c r="B163" i="59"/>
  <c r="B165" i="59" s="1"/>
  <c r="B187" i="59" s="1"/>
  <c r="B186" i="59" s="1"/>
  <c r="G19" i="51"/>
  <c r="B163" i="51"/>
  <c r="B165" i="51" s="1"/>
  <c r="B187" i="51" s="1"/>
  <c r="B186" i="51" s="1"/>
  <c r="B23" i="51"/>
  <c r="B27" i="51" s="1"/>
  <c r="G44" i="51" s="1"/>
  <c r="B54" i="51" s="1"/>
  <c r="B242" i="22"/>
  <c r="I71" i="29"/>
  <c r="I70" i="29" s="1"/>
  <c r="I71" i="22"/>
  <c r="I70" i="22" s="1"/>
  <c r="C163" i="21"/>
  <c r="J19" i="21"/>
  <c r="C23" i="21"/>
  <c r="C27" i="21" s="1"/>
  <c r="J44" i="21" s="1"/>
  <c r="C54" i="21" s="1"/>
  <c r="J68" i="21" s="1"/>
  <c r="I71" i="20"/>
  <c r="I70" i="20" s="1"/>
  <c r="B139" i="62"/>
  <c r="B164" i="62" s="1"/>
  <c r="C164" i="62"/>
  <c r="I102" i="27"/>
  <c r="B139" i="19"/>
  <c r="B164" i="19" s="1"/>
  <c r="C164" i="19"/>
  <c r="I16" i="68"/>
  <c r="I105" i="27"/>
  <c r="B139" i="20"/>
  <c r="B164" i="20" s="1"/>
  <c r="C164" i="20"/>
  <c r="C23" i="16"/>
  <c r="C27" i="16" s="1"/>
  <c r="J44" i="16" s="1"/>
  <c r="C54" i="16" s="1"/>
  <c r="J68" i="16" s="1"/>
  <c r="J19" i="16"/>
  <c r="C163" i="16"/>
  <c r="I71" i="34"/>
  <c r="I70" i="34" s="1"/>
  <c r="I102" i="20"/>
  <c r="C163" i="8"/>
  <c r="C165" i="8" s="1"/>
  <c r="C187" i="8" s="1"/>
  <c r="C186" i="8" s="1"/>
  <c r="J19" i="8"/>
  <c r="C23" i="8"/>
  <c r="C27" i="8" s="1"/>
  <c r="J44" i="8" s="1"/>
  <c r="C54" i="8" s="1"/>
  <c r="J68" i="8" s="1"/>
  <c r="B139" i="30"/>
  <c r="B164" i="30" s="1"/>
  <c r="C164" i="30"/>
  <c r="C163" i="23"/>
  <c r="C23" i="23"/>
  <c r="C27" i="23" s="1"/>
  <c r="J44" i="23" s="1"/>
  <c r="C54" i="23" s="1"/>
  <c r="J68" i="23" s="1"/>
  <c r="J19" i="23"/>
  <c r="I71" i="23"/>
  <c r="I70" i="23" s="1"/>
  <c r="B165" i="49"/>
  <c r="B187" i="49" s="1"/>
  <c r="B186" i="49" s="1"/>
  <c r="C164" i="60"/>
  <c r="B139" i="60"/>
  <c r="B164" i="60" s="1"/>
  <c r="I105" i="22"/>
  <c r="I102" i="23"/>
  <c r="I71" i="32"/>
  <c r="I70" i="32" s="1"/>
  <c r="I76" i="32"/>
  <c r="J19" i="9"/>
  <c r="C23" i="9"/>
  <c r="C27" i="9" s="1"/>
  <c r="J44" i="9" s="1"/>
  <c r="C54" i="9" s="1"/>
  <c r="J68" i="9" s="1"/>
  <c r="C163" i="9"/>
  <c r="C165" i="9" s="1"/>
  <c r="C187" i="9" s="1"/>
  <c r="C186" i="9" s="1"/>
  <c r="C23" i="22"/>
  <c r="C27" i="22" s="1"/>
  <c r="J44" i="22" s="1"/>
  <c r="C54" i="22" s="1"/>
  <c r="J68" i="22" s="1"/>
  <c r="J19" i="22"/>
  <c r="C163" i="22"/>
  <c r="I71" i="58"/>
  <c r="I70" i="58" s="1"/>
  <c r="I71" i="25"/>
  <c r="I70" i="25" s="1"/>
  <c r="J19" i="58"/>
  <c r="C163" i="58"/>
  <c r="C23" i="58"/>
  <c r="C27" i="58" s="1"/>
  <c r="J44" i="58" s="1"/>
  <c r="C54" i="58" s="1"/>
  <c r="J68" i="58" s="1"/>
  <c r="I68" i="58" s="1"/>
  <c r="I68" i="64"/>
  <c r="C164" i="29"/>
  <c r="C165" i="29" s="1"/>
  <c r="C187" i="29" s="1"/>
  <c r="C186" i="29" s="1"/>
  <c r="B139" i="29"/>
  <c r="B164" i="29" s="1"/>
  <c r="B244" i="34"/>
  <c r="I16" i="34"/>
  <c r="B163" i="38"/>
  <c r="B165" i="38" s="1"/>
  <c r="B187" i="38" s="1"/>
  <c r="B186" i="38" s="1"/>
  <c r="B23" i="38"/>
  <c r="B27" i="38" s="1"/>
  <c r="G44" i="38" s="1"/>
  <c r="B54" i="38" s="1"/>
  <c r="G19" i="38"/>
  <c r="I76" i="20"/>
  <c r="C164" i="66"/>
  <c r="B139" i="66"/>
  <c r="B164" i="66" s="1"/>
  <c r="B139" i="24"/>
  <c r="B164" i="24" s="1"/>
  <c r="C164" i="24"/>
  <c r="I71" i="33"/>
  <c r="I70" i="33" s="1"/>
  <c r="I105" i="20"/>
  <c r="G19" i="69"/>
  <c r="B163" i="69"/>
  <c r="B165" i="69" s="1"/>
  <c r="B187" i="69" s="1"/>
  <c r="B186" i="69" s="1"/>
  <c r="B23" i="69"/>
  <c r="B27" i="69" s="1"/>
  <c r="G44" i="69" s="1"/>
  <c r="B54" i="69" s="1"/>
  <c r="I76" i="8"/>
  <c r="G19" i="63"/>
  <c r="B23" i="63"/>
  <c r="B27" i="63" s="1"/>
  <c r="G44" i="63" s="1"/>
  <c r="B54" i="63" s="1"/>
  <c r="B163" i="63"/>
  <c r="B165" i="63" s="1"/>
  <c r="B187" i="63" s="1"/>
  <c r="B186" i="63" s="1"/>
  <c r="B242" i="23"/>
  <c r="B163" i="42"/>
  <c r="B165" i="42" s="1"/>
  <c r="B187" i="42" s="1"/>
  <c r="B186" i="42" s="1"/>
  <c r="B23" i="42"/>
  <c r="B27" i="42" s="1"/>
  <c r="G44" i="42" s="1"/>
  <c r="B54" i="42" s="1"/>
  <c r="G19" i="42"/>
  <c r="B242" i="60"/>
  <c r="I76" i="24"/>
  <c r="I102" i="35"/>
  <c r="C164" i="22"/>
  <c r="B139" i="22"/>
  <c r="B164" i="22" s="1"/>
  <c r="C165" i="30" l="1"/>
  <c r="C187" i="30" s="1"/>
  <c r="C186" i="30" s="1"/>
  <c r="B163" i="29"/>
  <c r="B165" i="29" s="1"/>
  <c r="B187" i="29" s="1"/>
  <c r="B186" i="29" s="1"/>
  <c r="I19" i="29"/>
  <c r="C165" i="31"/>
  <c r="C187" i="31" s="1"/>
  <c r="C186" i="31" s="1"/>
  <c r="I19" i="32"/>
  <c r="B163" i="32"/>
  <c r="B165" i="32" s="1"/>
  <c r="B187" i="32" s="1"/>
  <c r="B186" i="32" s="1"/>
  <c r="C165" i="64"/>
  <c r="C187" i="64" s="1"/>
  <c r="C186" i="64" s="1"/>
  <c r="B163" i="19"/>
  <c r="B165" i="19" s="1"/>
  <c r="B187" i="19" s="1"/>
  <c r="B186" i="19" s="1"/>
  <c r="B23" i="19"/>
  <c r="B27" i="19" s="1"/>
  <c r="I44" i="19" s="1"/>
  <c r="B54" i="19" s="1"/>
  <c r="B165" i="8"/>
  <c r="B187" i="8" s="1"/>
  <c r="B186" i="8" s="1"/>
  <c r="B165" i="35"/>
  <c r="B187" i="35" s="1"/>
  <c r="B186" i="35" s="1"/>
  <c r="C165" i="21"/>
  <c r="C187" i="21" s="1"/>
  <c r="C186" i="21" s="1"/>
  <c r="I19" i="27"/>
  <c r="B23" i="23"/>
  <c r="B27" i="23" s="1"/>
  <c r="I44" i="23" s="1"/>
  <c r="B54" i="23" s="1"/>
  <c r="B23" i="27"/>
  <c r="B27" i="27" s="1"/>
  <c r="I44" i="27" s="1"/>
  <c r="B54" i="27" s="1"/>
  <c r="I19" i="23"/>
  <c r="B23" i="66"/>
  <c r="B27" i="66" s="1"/>
  <c r="I44" i="66" s="1"/>
  <c r="B54" i="66" s="1"/>
  <c r="I19" i="62"/>
  <c r="B163" i="62"/>
  <c r="B165" i="62" s="1"/>
  <c r="B187" i="62" s="1"/>
  <c r="B186" i="62" s="1"/>
  <c r="B163" i="66"/>
  <c r="B165" i="66" s="1"/>
  <c r="B187" i="66" s="1"/>
  <c r="B186" i="66" s="1"/>
  <c r="B163" i="31"/>
  <c r="B165" i="31" s="1"/>
  <c r="B187" i="31" s="1"/>
  <c r="B186" i="31" s="1"/>
  <c r="B23" i="31"/>
  <c r="B27" i="31" s="1"/>
  <c r="I44" i="31" s="1"/>
  <c r="B54" i="31" s="1"/>
  <c r="B163" i="25"/>
  <c r="B165" i="25" s="1"/>
  <c r="B187" i="25" s="1"/>
  <c r="B186" i="25" s="1"/>
  <c r="I19" i="25"/>
  <c r="B163" i="9"/>
  <c r="B165" i="9" s="1"/>
  <c r="B187" i="9" s="1"/>
  <c r="B186" i="9" s="1"/>
  <c r="I19" i="9"/>
  <c r="C165" i="34"/>
  <c r="C187" i="34" s="1"/>
  <c r="C186" i="34" s="1"/>
  <c r="I19" i="30"/>
  <c r="B23" i="30"/>
  <c r="B27" i="30" s="1"/>
  <c r="I44" i="30" s="1"/>
  <c r="B54" i="30" s="1"/>
  <c r="B23" i="33"/>
  <c r="B27" i="33" s="1"/>
  <c r="I44" i="33" s="1"/>
  <c r="B54" i="33" s="1"/>
  <c r="I19" i="33"/>
  <c r="B23" i="16"/>
  <c r="B27" i="16" s="1"/>
  <c r="I44" i="16" s="1"/>
  <c r="B54" i="16" s="1"/>
  <c r="B163" i="16"/>
  <c r="B165" i="16" s="1"/>
  <c r="B187" i="16" s="1"/>
  <c r="B186" i="16" s="1"/>
  <c r="I19" i="8"/>
  <c r="B23" i="8"/>
  <c r="B27" i="8" s="1"/>
  <c r="I44" i="8" s="1"/>
  <c r="B54" i="8" s="1"/>
  <c r="I19" i="28"/>
  <c r="B23" i="28"/>
  <c r="B27" i="28" s="1"/>
  <c r="I44" i="28" s="1"/>
  <c r="B54" i="28" s="1"/>
  <c r="C165" i="60"/>
  <c r="C187" i="60" s="1"/>
  <c r="C186" i="60" s="1"/>
  <c r="I19" i="22"/>
  <c r="C165" i="62"/>
  <c r="C187" i="62" s="1"/>
  <c r="C186" i="62" s="1"/>
  <c r="B165" i="26"/>
  <c r="B187" i="26" s="1"/>
  <c r="B186" i="26" s="1"/>
  <c r="B165" i="23"/>
  <c r="B187" i="23" s="1"/>
  <c r="B186" i="23" s="1"/>
  <c r="C165" i="58"/>
  <c r="C187" i="58" s="1"/>
  <c r="C186" i="58" s="1"/>
  <c r="B165" i="30"/>
  <c r="B187" i="30" s="1"/>
  <c r="B186" i="30" s="1"/>
  <c r="B165" i="21"/>
  <c r="B187" i="21" s="1"/>
  <c r="B186" i="21" s="1"/>
  <c r="B165" i="27"/>
  <c r="B187" i="27" s="1"/>
  <c r="B186" i="27" s="1"/>
  <c r="C165" i="22"/>
  <c r="C187" i="22" s="1"/>
  <c r="C186" i="22" s="1"/>
  <c r="B163" i="22"/>
  <c r="B165" i="22" s="1"/>
  <c r="B187" i="22" s="1"/>
  <c r="B186" i="22" s="1"/>
  <c r="B163" i="60"/>
  <c r="B165" i="60" s="1"/>
  <c r="B187" i="60" s="1"/>
  <c r="B186" i="60" s="1"/>
  <c r="B23" i="60"/>
  <c r="B27" i="60" s="1"/>
  <c r="I44" i="60" s="1"/>
  <c r="B54" i="60" s="1"/>
  <c r="I19" i="60"/>
  <c r="I68" i="8"/>
  <c r="I68" i="27"/>
  <c r="I68" i="62"/>
  <c r="B165" i="24"/>
  <c r="B187" i="24" s="1"/>
  <c r="B186" i="24" s="1"/>
  <c r="I68" i="35"/>
  <c r="I68" i="20"/>
  <c r="C165" i="16"/>
  <c r="C187" i="16" s="1"/>
  <c r="C186" i="16" s="1"/>
  <c r="C165" i="20"/>
  <c r="C187" i="20" s="1"/>
  <c r="C186" i="20" s="1"/>
  <c r="I68" i="16"/>
  <c r="I68" i="19"/>
  <c r="I68" i="60"/>
  <c r="B23" i="34"/>
  <c r="B27" i="34" s="1"/>
  <c r="I44" i="34" s="1"/>
  <c r="B54" i="34" s="1"/>
  <c r="I19" i="34"/>
  <c r="B163" i="34"/>
  <c r="B165" i="34" s="1"/>
  <c r="B187" i="34" s="1"/>
  <c r="B186" i="34" s="1"/>
  <c r="I68" i="34"/>
  <c r="I19" i="68"/>
  <c r="B163" i="68"/>
  <c r="B165" i="68" s="1"/>
  <c r="B187" i="68" s="1"/>
  <c r="B186" i="68" s="1"/>
  <c r="B23" i="68"/>
  <c r="B27" i="68" s="1"/>
  <c r="I44" i="68" s="1"/>
  <c r="B54" i="68" s="1"/>
  <c r="B165" i="28"/>
  <c r="B187" i="28" s="1"/>
  <c r="B186" i="28" s="1"/>
  <c r="B165" i="20"/>
  <c r="B187" i="20" s="1"/>
  <c r="B186" i="20" s="1"/>
  <c r="I76" i="68"/>
  <c r="G76" i="69"/>
  <c r="J76" i="68"/>
  <c r="C165" i="27"/>
  <c r="C187" i="27" s="1"/>
  <c r="C186" i="27" s="1"/>
  <c r="C165" i="19"/>
  <c r="C187" i="19" s="1"/>
  <c r="C186" i="19" s="1"/>
  <c r="B23" i="64"/>
  <c r="B27" i="64" s="1"/>
  <c r="I44" i="64" s="1"/>
  <c r="B54" i="64" s="1"/>
  <c r="B163" i="64"/>
  <c r="B165" i="64" s="1"/>
  <c r="B187" i="64" s="1"/>
  <c r="B186" i="64" s="1"/>
  <c r="I19" i="64"/>
  <c r="I68" i="23"/>
  <c r="C165" i="68"/>
  <c r="C187" i="68" s="1"/>
  <c r="C186" i="68" s="1"/>
  <c r="C165" i="66"/>
  <c r="C187" i="66" s="1"/>
  <c r="C186" i="66" s="1"/>
  <c r="C165" i="24"/>
  <c r="C187" i="24" s="1"/>
  <c r="C186" i="24" s="1"/>
  <c r="I68" i="22"/>
  <c r="C165" i="23"/>
  <c r="C187" i="23" s="1"/>
  <c r="C186" i="23" s="1"/>
  <c r="I68" i="68"/>
  <c r="I68" i="66"/>
  <c r="I68" i="21"/>
  <c r="I68" i="9"/>
  <c r="B165" i="58"/>
  <c r="B187" i="58" s="1"/>
  <c r="B186" i="58" s="1"/>
  <c r="B165" i="33"/>
  <c r="B187" i="33" s="1"/>
  <c r="B186" i="33" s="1"/>
  <c r="G79" i="57" l="1"/>
  <c r="J79" i="33"/>
  <c r="G211" i="44"/>
  <c r="J211" i="22"/>
  <c r="G211" i="38"/>
  <c r="J211" i="16"/>
  <c r="G113" i="39"/>
  <c r="J113" i="19"/>
  <c r="G217" i="38"/>
  <c r="J217" i="16"/>
  <c r="J113" i="62"/>
  <c r="G113" i="63"/>
  <c r="G217" i="55"/>
  <c r="J217" i="31"/>
  <c r="B79" i="54"/>
  <c r="C79" i="30"/>
  <c r="G217" i="53"/>
  <c r="J217" i="29"/>
  <c r="G113" i="45"/>
  <c r="J113" i="23"/>
  <c r="G211" i="48"/>
  <c r="J211" i="26"/>
  <c r="G79" i="55"/>
  <c r="J79" i="31"/>
  <c r="G79" i="38"/>
  <c r="J79" i="16"/>
  <c r="J79" i="62"/>
  <c r="G79" i="63"/>
  <c r="G113" i="42"/>
  <c r="J113" i="20"/>
  <c r="G113" i="65"/>
  <c r="J113" i="64"/>
  <c r="G217" i="51"/>
  <c r="J217" i="35"/>
  <c r="C113" i="62"/>
  <c r="B113" i="63"/>
  <c r="G113" i="55"/>
  <c r="J113" i="31"/>
  <c r="G211" i="39"/>
  <c r="J211" i="19"/>
  <c r="G113" i="52"/>
  <c r="J113" i="34"/>
  <c r="C113" i="64"/>
  <c r="B113" i="65"/>
  <c r="G217" i="54"/>
  <c r="J217" i="30"/>
  <c r="G211" i="45"/>
  <c r="J211" i="23"/>
  <c r="G211" i="53"/>
  <c r="J211" i="29"/>
  <c r="G217" i="48"/>
  <c r="J217" i="26"/>
  <c r="B113" i="39"/>
  <c r="C113" i="19"/>
  <c r="G217" i="52"/>
  <c r="J217" i="34"/>
  <c r="G79" i="13"/>
  <c r="J79" i="9"/>
  <c r="B79" i="61"/>
  <c r="C79" i="60"/>
  <c r="G79" i="44"/>
  <c r="J79" i="22"/>
  <c r="B113" i="55"/>
  <c r="C113" i="31"/>
  <c r="J217" i="28"/>
  <c r="G217" i="50"/>
  <c r="G211" i="55"/>
  <c r="J211" i="31"/>
  <c r="B113" i="48"/>
  <c r="C113" i="26"/>
  <c r="B79" i="45"/>
  <c r="C79" i="23"/>
  <c r="G211" i="13"/>
  <c r="J211" i="9"/>
  <c r="J211" i="62"/>
  <c r="G211" i="63"/>
  <c r="J211" i="27"/>
  <c r="G211" i="49"/>
  <c r="G211" i="42"/>
  <c r="J211" i="20"/>
  <c r="J217" i="62"/>
  <c r="G217" i="63"/>
  <c r="G79" i="39"/>
  <c r="J79" i="19"/>
  <c r="C113" i="27"/>
  <c r="B113" i="49"/>
  <c r="B79" i="56"/>
  <c r="C79" i="32"/>
  <c r="G79" i="67"/>
  <c r="J79" i="66"/>
  <c r="B79" i="50"/>
  <c r="C79" i="28"/>
  <c r="B113" i="61"/>
  <c r="C113" i="60"/>
  <c r="G211" i="59"/>
  <c r="J211" i="58"/>
  <c r="B113" i="53"/>
  <c r="C113" i="29"/>
  <c r="G217" i="42"/>
  <c r="J217" i="20"/>
  <c r="B79" i="49"/>
  <c r="C79" i="27"/>
  <c r="I113" i="66"/>
  <c r="J113" i="66"/>
  <c r="G113" i="67"/>
  <c r="G211" i="43"/>
  <c r="J211" i="21"/>
  <c r="B79" i="38"/>
  <c r="C79" i="16"/>
  <c r="B79" i="59"/>
  <c r="C79" i="58"/>
  <c r="G113" i="57"/>
  <c r="J113" i="33"/>
  <c r="B79" i="43"/>
  <c r="C79" i="21"/>
  <c r="C79" i="66"/>
  <c r="B79" i="67"/>
  <c r="G217" i="57"/>
  <c r="J217" i="33"/>
  <c r="G79" i="56"/>
  <c r="J79" i="32"/>
  <c r="G217" i="61"/>
  <c r="J217" i="60"/>
  <c r="B79" i="55"/>
  <c r="C79" i="31"/>
  <c r="G217" i="49"/>
  <c r="J217" i="27"/>
  <c r="G211" i="57"/>
  <c r="J211" i="33"/>
  <c r="G113" i="15"/>
  <c r="J113" i="8"/>
  <c r="B79" i="42"/>
  <c r="C79" i="20"/>
  <c r="C113" i="66"/>
  <c r="B113" i="67"/>
  <c r="B79" i="15"/>
  <c r="C79" i="8"/>
  <c r="G211" i="56"/>
  <c r="J211" i="32"/>
  <c r="G113" i="56"/>
  <c r="J113" i="32"/>
  <c r="B113" i="43"/>
  <c r="C113" i="21"/>
  <c r="B79" i="51"/>
  <c r="C79" i="35"/>
  <c r="B113" i="42"/>
  <c r="C113" i="20"/>
  <c r="G113" i="48"/>
  <c r="J113" i="26"/>
  <c r="B79" i="39"/>
  <c r="C79" i="19"/>
  <c r="G217" i="67"/>
  <c r="J217" i="66"/>
  <c r="G79" i="54"/>
  <c r="J79" i="30"/>
  <c r="J79" i="27"/>
  <c r="G79" i="49"/>
  <c r="G79" i="15"/>
  <c r="J79" i="8"/>
  <c r="B113" i="57"/>
  <c r="C113" i="33"/>
  <c r="B113" i="38"/>
  <c r="C113" i="16"/>
  <c r="G211" i="47"/>
  <c r="J211" i="25"/>
  <c r="J113" i="27"/>
  <c r="G113" i="49"/>
  <c r="B113" i="56"/>
  <c r="C113" i="32"/>
  <c r="B113" i="47"/>
  <c r="C113" i="25"/>
  <c r="J79" i="68"/>
  <c r="G79" i="69"/>
  <c r="C113" i="28"/>
  <c r="B113" i="50"/>
  <c r="G217" i="59"/>
  <c r="J217" i="58"/>
  <c r="G79" i="48"/>
  <c r="J79" i="26"/>
  <c r="G217" i="13"/>
  <c r="J217" i="9"/>
  <c r="J211" i="28"/>
  <c r="G211" i="50"/>
  <c r="G79" i="53"/>
  <c r="J79" i="29"/>
  <c r="G79" i="59"/>
  <c r="J79" i="58"/>
  <c r="G217" i="46"/>
  <c r="J217" i="24"/>
  <c r="B113" i="54"/>
  <c r="C113" i="30"/>
  <c r="B113" i="46"/>
  <c r="C113" i="24"/>
  <c r="I113" i="68"/>
  <c r="J113" i="68"/>
  <c r="G113" i="69"/>
  <c r="G113" i="53"/>
  <c r="J113" i="29"/>
  <c r="B79" i="53"/>
  <c r="C79" i="29"/>
  <c r="G217" i="56"/>
  <c r="J217" i="32"/>
  <c r="B79" i="52"/>
  <c r="C79" i="34"/>
  <c r="B113" i="44"/>
  <c r="C113" i="22"/>
  <c r="J211" i="68"/>
  <c r="G211" i="69"/>
  <c r="G217" i="44"/>
  <c r="J217" i="22"/>
  <c r="B113" i="45"/>
  <c r="C113" i="23"/>
  <c r="G113" i="47"/>
  <c r="J113" i="25"/>
  <c r="B79" i="57"/>
  <c r="C79" i="33"/>
  <c r="G113" i="46"/>
  <c r="J113" i="24"/>
  <c r="G211" i="54"/>
  <c r="J211" i="30"/>
  <c r="G211" i="51"/>
  <c r="J211" i="35"/>
  <c r="B113" i="13"/>
  <c r="C113" i="9"/>
  <c r="B79" i="68"/>
  <c r="C79" i="68"/>
  <c r="B79" i="69"/>
  <c r="G217" i="15"/>
  <c r="J217" i="8"/>
  <c r="G79" i="46"/>
  <c r="J79" i="24"/>
  <c r="B79" i="13"/>
  <c r="C79" i="9"/>
  <c r="G113" i="13"/>
  <c r="J113" i="9"/>
  <c r="G211" i="52"/>
  <c r="J211" i="34"/>
  <c r="G211" i="61"/>
  <c r="J211" i="60"/>
  <c r="G217" i="43"/>
  <c r="J217" i="21"/>
  <c r="G113" i="38"/>
  <c r="J113" i="16"/>
  <c r="G217" i="39"/>
  <c r="J217" i="19"/>
  <c r="B113" i="51"/>
  <c r="C113" i="35"/>
  <c r="B113" i="68"/>
  <c r="C113" i="68"/>
  <c r="B113" i="69"/>
  <c r="G79" i="52"/>
  <c r="J79" i="34"/>
  <c r="G79" i="50"/>
  <c r="J79" i="28"/>
  <c r="C85" i="28" s="1"/>
  <c r="J100" i="28" s="1"/>
  <c r="G79" i="61"/>
  <c r="J79" i="60"/>
  <c r="G217" i="45"/>
  <c r="J217" i="23"/>
  <c r="G217" i="47"/>
  <c r="J217" i="25"/>
  <c r="B113" i="52"/>
  <c r="C113" i="34"/>
  <c r="J217" i="68"/>
  <c r="G217" i="69"/>
  <c r="B79" i="66"/>
  <c r="B113" i="66"/>
  <c r="B79" i="35"/>
  <c r="I79" i="32"/>
  <c r="B79" i="58"/>
  <c r="I79" i="31"/>
  <c r="B79" i="33"/>
  <c r="I79" i="30"/>
  <c r="B79" i="32"/>
  <c r="I79" i="58"/>
  <c r="B79" i="9"/>
  <c r="B79" i="29"/>
  <c r="B79" i="27"/>
  <c r="I79" i="24"/>
  <c r="I113" i="64"/>
  <c r="I79" i="62"/>
  <c r="I79" i="60"/>
  <c r="I79" i="27"/>
  <c r="B79" i="23"/>
  <c r="I79" i="26"/>
  <c r="B79" i="21"/>
  <c r="B113" i="64"/>
  <c r="I79" i="16"/>
  <c r="B79" i="20"/>
  <c r="B79" i="31"/>
  <c r="I79" i="9"/>
  <c r="B79" i="19"/>
  <c r="B79" i="8"/>
  <c r="B79" i="34"/>
  <c r="B79" i="16"/>
  <c r="I79" i="28"/>
  <c r="I79" i="34"/>
  <c r="B79" i="28"/>
  <c r="I79" i="8"/>
  <c r="I79" i="22"/>
  <c r="I79" i="19"/>
  <c r="B79" i="30"/>
  <c r="B79" i="60"/>
  <c r="I79" i="29"/>
  <c r="I79" i="33"/>
  <c r="B85" i="9" l="1"/>
  <c r="I100" i="9" s="1"/>
  <c r="C85" i="29"/>
  <c r="J100" i="29" s="1"/>
  <c r="C122" i="29" s="1"/>
  <c r="J161" i="29" s="1"/>
  <c r="C169" i="29" s="1"/>
  <c r="B85" i="39"/>
  <c r="G100" i="39" s="1"/>
  <c r="B122" i="39" s="1"/>
  <c r="B85" i="53"/>
  <c r="G100" i="53" s="1"/>
  <c r="B122" i="53" s="1"/>
  <c r="C85" i="60"/>
  <c r="J100" i="60" s="1"/>
  <c r="B85" i="49"/>
  <c r="G100" i="49" s="1"/>
  <c r="C85" i="27"/>
  <c r="J100" i="27" s="1"/>
  <c r="C122" i="27" s="1"/>
  <c r="C85" i="19"/>
  <c r="J100" i="19" s="1"/>
  <c r="C122" i="19" s="1"/>
  <c r="J137" i="19" s="1"/>
  <c r="C144" i="19" s="1"/>
  <c r="J184" i="19" s="1"/>
  <c r="C191" i="19" s="1"/>
  <c r="J209" i="19" s="1"/>
  <c r="C225" i="19" s="1"/>
  <c r="J240" i="19" s="1"/>
  <c r="C248" i="19" s="1"/>
  <c r="B85" i="27"/>
  <c r="I100" i="27" s="1"/>
  <c r="B85" i="50"/>
  <c r="G100" i="50" s="1"/>
  <c r="B85" i="61"/>
  <c r="G100" i="61" s="1"/>
  <c r="C85" i="30"/>
  <c r="J100" i="30" s="1"/>
  <c r="C85" i="34"/>
  <c r="J100" i="34" s="1"/>
  <c r="C122" i="34" s="1"/>
  <c r="B85" i="54"/>
  <c r="G100" i="54" s="1"/>
  <c r="B85" i="52"/>
  <c r="G100" i="52" s="1"/>
  <c r="B122" i="52" s="1"/>
  <c r="B85" i="34"/>
  <c r="I100" i="34" s="1"/>
  <c r="B85" i="8"/>
  <c r="I100" i="8" s="1"/>
  <c r="C85" i="58"/>
  <c r="J100" i="58" s="1"/>
  <c r="B122" i="49"/>
  <c r="G161" i="49" s="1"/>
  <c r="B169" i="49" s="1"/>
  <c r="B85" i="30"/>
  <c r="I100" i="30" s="1"/>
  <c r="B85" i="33"/>
  <c r="I100" i="33" s="1"/>
  <c r="B85" i="59"/>
  <c r="G100" i="59" s="1"/>
  <c r="B85" i="28"/>
  <c r="I100" i="28" s="1"/>
  <c r="B85" i="32"/>
  <c r="I100" i="32" s="1"/>
  <c r="B85" i="29"/>
  <c r="I100" i="29" s="1"/>
  <c r="B79" i="48"/>
  <c r="B85" i="48" s="1"/>
  <c r="G100" i="48" s="1"/>
  <c r="B122" i="48" s="1"/>
  <c r="C79" i="26"/>
  <c r="C85" i="26" s="1"/>
  <c r="J100" i="26" s="1"/>
  <c r="C122" i="26" s="1"/>
  <c r="G113" i="51"/>
  <c r="J113" i="35"/>
  <c r="I217" i="31"/>
  <c r="I217" i="20"/>
  <c r="I217" i="29"/>
  <c r="I211" i="27"/>
  <c r="I217" i="16"/>
  <c r="I211" i="35"/>
  <c r="I211" i="30"/>
  <c r="B113" i="34"/>
  <c r="I217" i="60"/>
  <c r="I217" i="34"/>
  <c r="G137" i="39"/>
  <c r="B144" i="39" s="1"/>
  <c r="G184" i="39" s="1"/>
  <c r="B191" i="39" s="1"/>
  <c r="G209" i="39" s="1"/>
  <c r="B225" i="39" s="1"/>
  <c r="G240" i="39" s="1"/>
  <c r="B248" i="39" s="1"/>
  <c r="G161" i="39"/>
  <c r="B169" i="39" s="1"/>
  <c r="I217" i="23"/>
  <c r="I217" i="9"/>
  <c r="B79" i="46"/>
  <c r="B85" i="46" s="1"/>
  <c r="G100" i="46" s="1"/>
  <c r="B122" i="46" s="1"/>
  <c r="C79" i="24"/>
  <c r="C85" i="24" s="1"/>
  <c r="J100" i="24" s="1"/>
  <c r="C122" i="24" s="1"/>
  <c r="G161" i="53"/>
  <c r="B169" i="53" s="1"/>
  <c r="G137" i="53"/>
  <c r="B144" i="53" s="1"/>
  <c r="G184" i="53" s="1"/>
  <c r="B191" i="53" s="1"/>
  <c r="G209" i="53" s="1"/>
  <c r="B225" i="53" s="1"/>
  <c r="G240" i="53" s="1"/>
  <c r="B248" i="53" s="1"/>
  <c r="I217" i="35"/>
  <c r="B113" i="25"/>
  <c r="G113" i="61"/>
  <c r="B122" i="61" s="1"/>
  <c r="J113" i="60"/>
  <c r="B113" i="31"/>
  <c r="B113" i="22"/>
  <c r="B113" i="24"/>
  <c r="C85" i="8"/>
  <c r="J100" i="8" s="1"/>
  <c r="J79" i="64"/>
  <c r="G79" i="65"/>
  <c r="I217" i="26"/>
  <c r="G113" i="54"/>
  <c r="J113" i="30"/>
  <c r="I211" i="62"/>
  <c r="B85" i="15"/>
  <c r="G100" i="15" s="1"/>
  <c r="I211" i="29"/>
  <c r="I211" i="58"/>
  <c r="I217" i="25"/>
  <c r="I79" i="66"/>
  <c r="B85" i="66" s="1"/>
  <c r="I100" i="66" s="1"/>
  <c r="B122" i="66" s="1"/>
  <c r="I113" i="27"/>
  <c r="I211" i="60"/>
  <c r="I79" i="68"/>
  <c r="B85" i="68" s="1"/>
  <c r="I100" i="68" s="1"/>
  <c r="B122" i="68" s="1"/>
  <c r="I217" i="62"/>
  <c r="I211" i="68"/>
  <c r="I113" i="31"/>
  <c r="G79" i="42"/>
  <c r="B85" i="42" s="1"/>
  <c r="G100" i="42" s="1"/>
  <c r="B122" i="42" s="1"/>
  <c r="J79" i="20"/>
  <c r="C85" i="20" s="1"/>
  <c r="J100" i="20" s="1"/>
  <c r="C122" i="20" s="1"/>
  <c r="B113" i="35"/>
  <c r="C85" i="9"/>
  <c r="J100" i="9" s="1"/>
  <c r="C122" i="9" s="1"/>
  <c r="B113" i="23"/>
  <c r="I211" i="26"/>
  <c r="I217" i="32"/>
  <c r="B85" i="13"/>
  <c r="G100" i="13" s="1"/>
  <c r="B122" i="13" s="1"/>
  <c r="I211" i="23"/>
  <c r="I217" i="28"/>
  <c r="B79" i="47"/>
  <c r="C79" i="25"/>
  <c r="I211" i="32"/>
  <c r="I113" i="20"/>
  <c r="I113" i="62"/>
  <c r="I113" i="33"/>
  <c r="B113" i="27"/>
  <c r="B113" i="19"/>
  <c r="I113" i="24"/>
  <c r="B113" i="16"/>
  <c r="B113" i="29"/>
  <c r="B113" i="62"/>
  <c r="G211" i="15"/>
  <c r="J211" i="8"/>
  <c r="G79" i="51"/>
  <c r="B85" i="51" s="1"/>
  <c r="G100" i="51" s="1"/>
  <c r="J79" i="35"/>
  <c r="C85" i="35" s="1"/>
  <c r="J100" i="35" s="1"/>
  <c r="I211" i="33"/>
  <c r="I211" i="22"/>
  <c r="I211" i="31"/>
  <c r="I217" i="21"/>
  <c r="J113" i="28"/>
  <c r="C122" i="28" s="1"/>
  <c r="G113" i="50"/>
  <c r="B113" i="59"/>
  <c r="C113" i="58"/>
  <c r="I211" i="25"/>
  <c r="I113" i="32"/>
  <c r="I211" i="21"/>
  <c r="B85" i="16"/>
  <c r="I100" i="16" s="1"/>
  <c r="G79" i="43"/>
  <c r="B85" i="43" s="1"/>
  <c r="G100" i="43" s="1"/>
  <c r="J79" i="21"/>
  <c r="C85" i="21" s="1"/>
  <c r="J100" i="21" s="1"/>
  <c r="I113" i="34"/>
  <c r="I113" i="19"/>
  <c r="I217" i="8"/>
  <c r="I113" i="8"/>
  <c r="I217" i="66"/>
  <c r="I211" i="16"/>
  <c r="I217" i="19"/>
  <c r="I217" i="30"/>
  <c r="I217" i="58"/>
  <c r="B113" i="32"/>
  <c r="B113" i="26"/>
  <c r="B85" i="69"/>
  <c r="G100" i="69" s="1"/>
  <c r="B122" i="69" s="1"/>
  <c r="C85" i="32"/>
  <c r="J100" i="32" s="1"/>
  <c r="C122" i="32" s="1"/>
  <c r="I211" i="34"/>
  <c r="B113" i="28"/>
  <c r="C85" i="68"/>
  <c r="J100" i="68" s="1"/>
  <c r="C122" i="68" s="1"/>
  <c r="B85" i="56"/>
  <c r="G100" i="56" s="1"/>
  <c r="B122" i="56" s="1"/>
  <c r="B79" i="44"/>
  <c r="B85" i="44" s="1"/>
  <c r="G100" i="44" s="1"/>
  <c r="C79" i="22"/>
  <c r="C85" i="22" s="1"/>
  <c r="J100" i="22" s="1"/>
  <c r="J211" i="66"/>
  <c r="G211" i="67"/>
  <c r="B113" i="60"/>
  <c r="G211" i="46"/>
  <c r="J211" i="24"/>
  <c r="B113" i="20"/>
  <c r="I217" i="22"/>
  <c r="G113" i="44"/>
  <c r="J113" i="22"/>
  <c r="I113" i="29"/>
  <c r="I217" i="24"/>
  <c r="G113" i="43"/>
  <c r="J113" i="21"/>
  <c r="C85" i="16"/>
  <c r="J100" i="16" s="1"/>
  <c r="C122" i="16" s="1"/>
  <c r="B79" i="65"/>
  <c r="C79" i="64"/>
  <c r="I217" i="33"/>
  <c r="B85" i="58"/>
  <c r="I100" i="58" s="1"/>
  <c r="B85" i="31"/>
  <c r="I100" i="31" s="1"/>
  <c r="B85" i="38"/>
  <c r="G100" i="38" s="1"/>
  <c r="B122" i="38" s="1"/>
  <c r="I113" i="23"/>
  <c r="I217" i="27"/>
  <c r="G217" i="65"/>
  <c r="J217" i="64"/>
  <c r="I113" i="9"/>
  <c r="B113" i="30"/>
  <c r="B85" i="60"/>
  <c r="I100" i="60" s="1"/>
  <c r="B113" i="9"/>
  <c r="I217" i="68"/>
  <c r="C85" i="31"/>
  <c r="J100" i="31" s="1"/>
  <c r="C122" i="31" s="1"/>
  <c r="B79" i="63"/>
  <c r="B85" i="63" s="1"/>
  <c r="G100" i="63" s="1"/>
  <c r="B122" i="63" s="1"/>
  <c r="C79" i="62"/>
  <c r="C85" i="62" s="1"/>
  <c r="J100" i="62" s="1"/>
  <c r="C122" i="62" s="1"/>
  <c r="G211" i="65"/>
  <c r="J211" i="64"/>
  <c r="B113" i="15"/>
  <c r="C113" i="8"/>
  <c r="I211" i="9"/>
  <c r="I211" i="19"/>
  <c r="B85" i="55"/>
  <c r="G100" i="55" s="1"/>
  <c r="B122" i="55" s="1"/>
  <c r="I211" i="20"/>
  <c r="B85" i="19"/>
  <c r="I100" i="19" s="1"/>
  <c r="I113" i="16"/>
  <c r="B113" i="33"/>
  <c r="C85" i="66"/>
  <c r="J100" i="66" s="1"/>
  <c r="C122" i="66" s="1"/>
  <c r="C85" i="33"/>
  <c r="J100" i="33" s="1"/>
  <c r="C122" i="33" s="1"/>
  <c r="G79" i="47"/>
  <c r="J79" i="25"/>
  <c r="G113" i="59"/>
  <c r="J113" i="58"/>
  <c r="I113" i="25"/>
  <c r="I211" i="28"/>
  <c r="I113" i="26"/>
  <c r="B113" i="21"/>
  <c r="B85" i="67"/>
  <c r="G100" i="67" s="1"/>
  <c r="B122" i="67" s="1"/>
  <c r="B85" i="57"/>
  <c r="G100" i="57" s="1"/>
  <c r="B122" i="57" s="1"/>
  <c r="B79" i="22"/>
  <c r="B85" i="22" s="1"/>
  <c r="I100" i="22" s="1"/>
  <c r="B79" i="24"/>
  <c r="B85" i="24" s="1"/>
  <c r="I100" i="24" s="1"/>
  <c r="I79" i="20"/>
  <c r="B85" i="20" s="1"/>
  <c r="I100" i="20" s="1"/>
  <c r="I79" i="25"/>
  <c r="B79" i="25"/>
  <c r="I79" i="21"/>
  <c r="B85" i="21" s="1"/>
  <c r="I100" i="21" s="1"/>
  <c r="I79" i="35"/>
  <c r="B85" i="35" s="1"/>
  <c r="I100" i="35" s="1"/>
  <c r="B79" i="26"/>
  <c r="B85" i="26" s="1"/>
  <c r="I100" i="26" s="1"/>
  <c r="I79" i="64"/>
  <c r="B79" i="62"/>
  <c r="B85" i="62" s="1"/>
  <c r="I100" i="62" s="1"/>
  <c r="B79" i="64"/>
  <c r="B122" i="62" l="1"/>
  <c r="B122" i="51"/>
  <c r="C122" i="35"/>
  <c r="J137" i="35" s="1"/>
  <c r="C144" i="35" s="1"/>
  <c r="J184" i="35" s="1"/>
  <c r="C191" i="35" s="1"/>
  <c r="J209" i="35" s="1"/>
  <c r="C225" i="35" s="1"/>
  <c r="J240" i="35" s="1"/>
  <c r="C248" i="35" s="1"/>
  <c r="B122" i="29"/>
  <c r="I161" i="29" s="1"/>
  <c r="B169" i="29" s="1"/>
  <c r="J137" i="29"/>
  <c r="C144" i="29" s="1"/>
  <c r="J184" i="29" s="1"/>
  <c r="C191" i="29" s="1"/>
  <c r="J209" i="29" s="1"/>
  <c r="C225" i="29" s="1"/>
  <c r="J240" i="29" s="1"/>
  <c r="C248" i="29" s="1"/>
  <c r="C122" i="60"/>
  <c r="J137" i="60" s="1"/>
  <c r="C144" i="60" s="1"/>
  <c r="J184" i="60" s="1"/>
  <c r="C191" i="60" s="1"/>
  <c r="J209" i="60" s="1"/>
  <c r="C225" i="60" s="1"/>
  <c r="J240" i="60" s="1"/>
  <c r="C248" i="60" s="1"/>
  <c r="B122" i="20"/>
  <c r="C122" i="30"/>
  <c r="J137" i="30" s="1"/>
  <c r="C144" i="30" s="1"/>
  <c r="J184" i="30" s="1"/>
  <c r="C191" i="30" s="1"/>
  <c r="J209" i="30" s="1"/>
  <c r="C225" i="30" s="1"/>
  <c r="J240" i="30" s="1"/>
  <c r="C248" i="30" s="1"/>
  <c r="J161" i="19"/>
  <c r="C169" i="19" s="1"/>
  <c r="J161" i="27"/>
  <c r="C169" i="27" s="1"/>
  <c r="J137" i="27"/>
  <c r="C144" i="27" s="1"/>
  <c r="J184" i="27" s="1"/>
  <c r="C191" i="27" s="1"/>
  <c r="J209" i="27" s="1"/>
  <c r="C225" i="27" s="1"/>
  <c r="J240" i="27" s="1"/>
  <c r="C248" i="27" s="1"/>
  <c r="B122" i="50"/>
  <c r="G137" i="50" s="1"/>
  <c r="B144" i="50" s="1"/>
  <c r="G184" i="50" s="1"/>
  <c r="B191" i="50" s="1"/>
  <c r="G209" i="50" s="1"/>
  <c r="B225" i="50" s="1"/>
  <c r="G240" i="50" s="1"/>
  <c r="B248" i="50" s="1"/>
  <c r="G137" i="49"/>
  <c r="B144" i="49" s="1"/>
  <c r="G184" i="49" s="1"/>
  <c r="B191" i="49" s="1"/>
  <c r="G209" i="49" s="1"/>
  <c r="B225" i="49" s="1"/>
  <c r="G240" i="49" s="1"/>
  <c r="B248" i="49" s="1"/>
  <c r="B122" i="54"/>
  <c r="J137" i="34"/>
  <c r="C144" i="34" s="1"/>
  <c r="J184" i="34" s="1"/>
  <c r="C191" i="34" s="1"/>
  <c r="J209" i="34" s="1"/>
  <c r="C225" i="34" s="1"/>
  <c r="J240" i="34" s="1"/>
  <c r="C248" i="34" s="1"/>
  <c r="J161" i="34"/>
  <c r="C169" i="34" s="1"/>
  <c r="G161" i="52"/>
  <c r="B169" i="52" s="1"/>
  <c r="G137" i="52"/>
  <c r="B144" i="52" s="1"/>
  <c r="G184" i="52" s="1"/>
  <c r="B191" i="52" s="1"/>
  <c r="G209" i="52" s="1"/>
  <c r="B225" i="52" s="1"/>
  <c r="G240" i="52" s="1"/>
  <c r="B248" i="52" s="1"/>
  <c r="B122" i="59"/>
  <c r="C85" i="25"/>
  <c r="J100" i="25" s="1"/>
  <c r="C122" i="25" s="1"/>
  <c r="J137" i="25" s="1"/>
  <c r="C144" i="25" s="1"/>
  <c r="J184" i="25" s="1"/>
  <c r="C191" i="25" s="1"/>
  <c r="J209" i="25" s="1"/>
  <c r="C225" i="25" s="1"/>
  <c r="J240" i="25" s="1"/>
  <c r="C248" i="25" s="1"/>
  <c r="C122" i="58"/>
  <c r="J137" i="58" s="1"/>
  <c r="C144" i="58" s="1"/>
  <c r="J184" i="58" s="1"/>
  <c r="C191" i="58" s="1"/>
  <c r="J209" i="58" s="1"/>
  <c r="C225" i="58" s="1"/>
  <c r="J240" i="58" s="1"/>
  <c r="C248" i="58" s="1"/>
  <c r="B122" i="24"/>
  <c r="I137" i="24" s="1"/>
  <c r="B144" i="24" s="1"/>
  <c r="I184" i="24" s="1"/>
  <c r="B191" i="24" s="1"/>
  <c r="I209" i="24" s="1"/>
  <c r="C85" i="64"/>
  <c r="J100" i="64" s="1"/>
  <c r="C122" i="64" s="1"/>
  <c r="J137" i="64" s="1"/>
  <c r="C144" i="64" s="1"/>
  <c r="J184" i="64" s="1"/>
  <c r="C191" i="64" s="1"/>
  <c r="J209" i="64" s="1"/>
  <c r="C225" i="64" s="1"/>
  <c r="J240" i="64" s="1"/>
  <c r="C248" i="64" s="1"/>
  <c r="C122" i="8"/>
  <c r="J161" i="8" s="1"/>
  <c r="C169" i="8" s="1"/>
  <c r="B122" i="26"/>
  <c r="I137" i="26" s="1"/>
  <c r="B144" i="26" s="1"/>
  <c r="I184" i="26" s="1"/>
  <c r="B191" i="26" s="1"/>
  <c r="I209" i="26" s="1"/>
  <c r="B225" i="26" s="1"/>
  <c r="I240" i="26" s="1"/>
  <c r="B248" i="26" s="1"/>
  <c r="B85" i="25"/>
  <c r="I100" i="25" s="1"/>
  <c r="B122" i="25" s="1"/>
  <c r="I137" i="25" s="1"/>
  <c r="B144" i="25" s="1"/>
  <c r="I184" i="25" s="1"/>
  <c r="B191" i="25" s="1"/>
  <c r="I209" i="25" s="1"/>
  <c r="B225" i="25" s="1"/>
  <c r="I240" i="25" s="1"/>
  <c r="B248" i="25" s="1"/>
  <c r="C122" i="22"/>
  <c r="J161" i="22" s="1"/>
  <c r="C169" i="22" s="1"/>
  <c r="B122" i="32"/>
  <c r="I137" i="32" s="1"/>
  <c r="B144" i="32" s="1"/>
  <c r="I184" i="32" s="1"/>
  <c r="B191" i="32" s="1"/>
  <c r="I209" i="32" s="1"/>
  <c r="B225" i="32" s="1"/>
  <c r="I240" i="32" s="1"/>
  <c r="B248" i="32" s="1"/>
  <c r="B122" i="44"/>
  <c r="G137" i="44" s="1"/>
  <c r="B144" i="44" s="1"/>
  <c r="G184" i="44" s="1"/>
  <c r="B191" i="44" s="1"/>
  <c r="G209" i="44" s="1"/>
  <c r="B225" i="44" s="1"/>
  <c r="G240" i="44" s="1"/>
  <c r="B248" i="44" s="1"/>
  <c r="B122" i="34"/>
  <c r="I161" i="34" s="1"/>
  <c r="B169" i="34" s="1"/>
  <c r="B122" i="9"/>
  <c r="I137" i="9" s="1"/>
  <c r="B144" i="9" s="1"/>
  <c r="I184" i="9" s="1"/>
  <c r="B191" i="9" s="1"/>
  <c r="I209" i="9" s="1"/>
  <c r="B225" i="9" s="1"/>
  <c r="I240" i="9" s="1"/>
  <c r="B248" i="9" s="1"/>
  <c r="B122" i="31"/>
  <c r="I137" i="31" s="1"/>
  <c r="B144" i="31" s="1"/>
  <c r="I184" i="31" s="1"/>
  <c r="B191" i="31" s="1"/>
  <c r="I209" i="31" s="1"/>
  <c r="B225" i="31" s="1"/>
  <c r="I240" i="31" s="1"/>
  <c r="B248" i="31" s="1"/>
  <c r="B122" i="43"/>
  <c r="G137" i="43" s="1"/>
  <c r="B144" i="43" s="1"/>
  <c r="G184" i="43" s="1"/>
  <c r="B191" i="43" s="1"/>
  <c r="G209" i="43" s="1"/>
  <c r="B225" i="43" s="1"/>
  <c r="G240" i="43" s="1"/>
  <c r="B248" i="43" s="1"/>
  <c r="B122" i="19"/>
  <c r="I137" i="19" s="1"/>
  <c r="B144" i="19" s="1"/>
  <c r="I184" i="19" s="1"/>
  <c r="B191" i="19" s="1"/>
  <c r="I209" i="19" s="1"/>
  <c r="B225" i="19" s="1"/>
  <c r="I240" i="19" s="1"/>
  <c r="B248" i="19" s="1"/>
  <c r="B85" i="64"/>
  <c r="I100" i="64" s="1"/>
  <c r="B122" i="64" s="1"/>
  <c r="I137" i="64" s="1"/>
  <c r="B144" i="64" s="1"/>
  <c r="I184" i="64" s="1"/>
  <c r="B191" i="64" s="1"/>
  <c r="I209" i="64" s="1"/>
  <c r="B122" i="33"/>
  <c r="I161" i="33" s="1"/>
  <c r="B169" i="33" s="1"/>
  <c r="G161" i="61"/>
  <c r="B169" i="61" s="1"/>
  <c r="G137" i="61"/>
  <c r="B144" i="61" s="1"/>
  <c r="G184" i="61" s="1"/>
  <c r="B191" i="61" s="1"/>
  <c r="G209" i="61" s="1"/>
  <c r="B225" i="61" s="1"/>
  <c r="G240" i="61" s="1"/>
  <c r="B248" i="61" s="1"/>
  <c r="J137" i="24"/>
  <c r="C144" i="24" s="1"/>
  <c r="J184" i="24" s="1"/>
  <c r="C191" i="24" s="1"/>
  <c r="J209" i="24" s="1"/>
  <c r="C225" i="24" s="1"/>
  <c r="J240" i="24" s="1"/>
  <c r="C248" i="24" s="1"/>
  <c r="J161" i="24"/>
  <c r="C169" i="24" s="1"/>
  <c r="J137" i="62"/>
  <c r="C144" i="62" s="1"/>
  <c r="J184" i="62" s="1"/>
  <c r="C191" i="62" s="1"/>
  <c r="J209" i="62" s="1"/>
  <c r="C225" i="62" s="1"/>
  <c r="J240" i="62" s="1"/>
  <c r="C248" i="62" s="1"/>
  <c r="J161" i="62"/>
  <c r="C169" i="62" s="1"/>
  <c r="I137" i="62"/>
  <c r="B144" i="62" s="1"/>
  <c r="I184" i="62" s="1"/>
  <c r="B191" i="62" s="1"/>
  <c r="I209" i="62" s="1"/>
  <c r="B225" i="62" s="1"/>
  <c r="I240" i="62" s="1"/>
  <c r="B248" i="62" s="1"/>
  <c r="I161" i="62"/>
  <c r="B169" i="62" s="1"/>
  <c r="J137" i="33"/>
  <c r="C144" i="33" s="1"/>
  <c r="J184" i="33" s="1"/>
  <c r="C191" i="33" s="1"/>
  <c r="J209" i="33" s="1"/>
  <c r="C225" i="33" s="1"/>
  <c r="J240" i="33" s="1"/>
  <c r="C248" i="33" s="1"/>
  <c r="J161" i="33"/>
  <c r="C169" i="33" s="1"/>
  <c r="I113" i="21"/>
  <c r="B122" i="21" s="1"/>
  <c r="J137" i="66"/>
  <c r="C144" i="66" s="1"/>
  <c r="J184" i="66" s="1"/>
  <c r="C191" i="66" s="1"/>
  <c r="J209" i="66" s="1"/>
  <c r="C225" i="66" s="1"/>
  <c r="J240" i="66" s="1"/>
  <c r="C248" i="66" s="1"/>
  <c r="J161" i="66"/>
  <c r="C169" i="66" s="1"/>
  <c r="I161" i="68"/>
  <c r="B169" i="68" s="1"/>
  <c r="I137" i="68"/>
  <c r="B144" i="68" s="1"/>
  <c r="I184" i="68" s="1"/>
  <c r="B191" i="68" s="1"/>
  <c r="I209" i="68" s="1"/>
  <c r="B225" i="68" s="1"/>
  <c r="I240" i="68" s="1"/>
  <c r="B248" i="68" s="1"/>
  <c r="J161" i="60"/>
  <c r="C169" i="60" s="1"/>
  <c r="G161" i="51"/>
  <c r="B169" i="51" s="1"/>
  <c r="G137" i="51"/>
  <c r="B144" i="51" s="1"/>
  <c r="G184" i="51" s="1"/>
  <c r="B191" i="51" s="1"/>
  <c r="G209" i="51" s="1"/>
  <c r="B225" i="51" s="1"/>
  <c r="G240" i="51" s="1"/>
  <c r="B248" i="51" s="1"/>
  <c r="G161" i="59"/>
  <c r="B169" i="59" s="1"/>
  <c r="G137" i="59"/>
  <c r="B144" i="59" s="1"/>
  <c r="G184" i="59" s="1"/>
  <c r="B191" i="59" s="1"/>
  <c r="G209" i="59" s="1"/>
  <c r="B225" i="59" s="1"/>
  <c r="G240" i="59" s="1"/>
  <c r="B248" i="59" s="1"/>
  <c r="G137" i="46"/>
  <c r="B144" i="46" s="1"/>
  <c r="G184" i="46" s="1"/>
  <c r="B191" i="46" s="1"/>
  <c r="G209" i="46" s="1"/>
  <c r="B225" i="46" s="1"/>
  <c r="G240" i="46" s="1"/>
  <c r="B248" i="46" s="1"/>
  <c r="G161" i="46"/>
  <c r="B169" i="46" s="1"/>
  <c r="G161" i="13"/>
  <c r="B169" i="13" s="1"/>
  <c r="G137" i="13"/>
  <c r="B144" i="13" s="1"/>
  <c r="G184" i="13" s="1"/>
  <c r="B191" i="13" s="1"/>
  <c r="G209" i="13" s="1"/>
  <c r="B225" i="13" s="1"/>
  <c r="G240" i="13" s="1"/>
  <c r="B248" i="13" s="1"/>
  <c r="J137" i="28"/>
  <c r="C144" i="28" s="1"/>
  <c r="J184" i="28" s="1"/>
  <c r="C191" i="28" s="1"/>
  <c r="J209" i="28" s="1"/>
  <c r="C225" i="28" s="1"/>
  <c r="J240" i="28" s="1"/>
  <c r="C248" i="28" s="1"/>
  <c r="J161" i="28"/>
  <c r="C169" i="28" s="1"/>
  <c r="G137" i="48"/>
  <c r="B144" i="48" s="1"/>
  <c r="G184" i="48" s="1"/>
  <c r="B191" i="48" s="1"/>
  <c r="G209" i="48" s="1"/>
  <c r="B225" i="48" s="1"/>
  <c r="G240" i="48" s="1"/>
  <c r="B248" i="48" s="1"/>
  <c r="G161" i="48"/>
  <c r="B169" i="48" s="1"/>
  <c r="G161" i="55"/>
  <c r="B169" i="55" s="1"/>
  <c r="G137" i="55"/>
  <c r="B144" i="55" s="1"/>
  <c r="G184" i="55" s="1"/>
  <c r="B191" i="55" s="1"/>
  <c r="G209" i="55" s="1"/>
  <c r="B225" i="55" s="1"/>
  <c r="G240" i="55" s="1"/>
  <c r="B248" i="55" s="1"/>
  <c r="G137" i="38"/>
  <c r="B144" i="38" s="1"/>
  <c r="G184" i="38" s="1"/>
  <c r="B191" i="38" s="1"/>
  <c r="G209" i="38" s="1"/>
  <c r="B225" i="38" s="1"/>
  <c r="G240" i="38" s="1"/>
  <c r="B248" i="38" s="1"/>
  <c r="G161" i="38"/>
  <c r="B169" i="38" s="1"/>
  <c r="I211" i="66"/>
  <c r="I161" i="66"/>
  <c r="B169" i="66" s="1"/>
  <c r="I137" i="66"/>
  <c r="B144" i="66" s="1"/>
  <c r="I184" i="66" s="1"/>
  <c r="B191" i="66" s="1"/>
  <c r="I209" i="66" s="1"/>
  <c r="I113" i="28"/>
  <c r="B122" i="28" s="1"/>
  <c r="I211" i="24"/>
  <c r="I113" i="58"/>
  <c r="G137" i="63"/>
  <c r="B144" i="63" s="1"/>
  <c r="G184" i="63" s="1"/>
  <c r="B191" i="63" s="1"/>
  <c r="G209" i="63" s="1"/>
  <c r="B225" i="63" s="1"/>
  <c r="G240" i="63" s="1"/>
  <c r="B248" i="63" s="1"/>
  <c r="G161" i="63"/>
  <c r="B169" i="63" s="1"/>
  <c r="C122" i="21"/>
  <c r="I211" i="64"/>
  <c r="G137" i="56"/>
  <c r="B144" i="56" s="1"/>
  <c r="G184" i="56" s="1"/>
  <c r="B191" i="56" s="1"/>
  <c r="G209" i="56" s="1"/>
  <c r="B225" i="56" s="1"/>
  <c r="G240" i="56" s="1"/>
  <c r="B248" i="56" s="1"/>
  <c r="G161" i="56"/>
  <c r="B169" i="56" s="1"/>
  <c r="J137" i="9"/>
  <c r="C144" i="9" s="1"/>
  <c r="J184" i="9" s="1"/>
  <c r="C191" i="9" s="1"/>
  <c r="J209" i="9" s="1"/>
  <c r="C225" i="9" s="1"/>
  <c r="J240" i="9" s="1"/>
  <c r="C248" i="9" s="1"/>
  <c r="J161" i="9"/>
  <c r="C169" i="9" s="1"/>
  <c r="J161" i="68"/>
  <c r="C169" i="68" s="1"/>
  <c r="J137" i="68"/>
  <c r="C144" i="68" s="1"/>
  <c r="J184" i="68" s="1"/>
  <c r="C191" i="68" s="1"/>
  <c r="J209" i="68" s="1"/>
  <c r="C225" i="68" s="1"/>
  <c r="J240" i="68" s="1"/>
  <c r="C248" i="68" s="1"/>
  <c r="B122" i="16"/>
  <c r="G137" i="54"/>
  <c r="B144" i="54" s="1"/>
  <c r="G184" i="54" s="1"/>
  <c r="B191" i="54" s="1"/>
  <c r="G209" i="54" s="1"/>
  <c r="B225" i="54" s="1"/>
  <c r="G240" i="54" s="1"/>
  <c r="B248" i="54" s="1"/>
  <c r="G161" i="54"/>
  <c r="B169" i="54" s="1"/>
  <c r="I113" i="35"/>
  <c r="B122" i="35" s="1"/>
  <c r="G161" i="57"/>
  <c r="B169" i="57" s="1"/>
  <c r="G137" i="57"/>
  <c r="B144" i="57" s="1"/>
  <c r="G184" i="57" s="1"/>
  <c r="B191" i="57" s="1"/>
  <c r="G209" i="57" s="1"/>
  <c r="B225" i="57" s="1"/>
  <c r="G240" i="57" s="1"/>
  <c r="B248" i="57" s="1"/>
  <c r="J137" i="16"/>
  <c r="C144" i="16" s="1"/>
  <c r="J184" i="16" s="1"/>
  <c r="C191" i="16" s="1"/>
  <c r="J209" i="16" s="1"/>
  <c r="C225" i="16" s="1"/>
  <c r="J240" i="16" s="1"/>
  <c r="C248" i="16" s="1"/>
  <c r="J161" i="16"/>
  <c r="C169" i="16" s="1"/>
  <c r="G137" i="67"/>
  <c r="B144" i="67" s="1"/>
  <c r="G184" i="67" s="1"/>
  <c r="B191" i="67" s="1"/>
  <c r="G209" i="67" s="1"/>
  <c r="B225" i="67" s="1"/>
  <c r="G240" i="67" s="1"/>
  <c r="B248" i="67" s="1"/>
  <c r="G161" i="67"/>
  <c r="B169" i="67" s="1"/>
  <c r="J161" i="26"/>
  <c r="C169" i="26" s="1"/>
  <c r="J137" i="26"/>
  <c r="C144" i="26" s="1"/>
  <c r="J184" i="26" s="1"/>
  <c r="C191" i="26" s="1"/>
  <c r="J209" i="26" s="1"/>
  <c r="C225" i="26" s="1"/>
  <c r="J240" i="26" s="1"/>
  <c r="C248" i="26" s="1"/>
  <c r="I113" i="60"/>
  <c r="B122" i="60" s="1"/>
  <c r="J137" i="32"/>
  <c r="C144" i="32" s="1"/>
  <c r="J184" i="32" s="1"/>
  <c r="C191" i="32" s="1"/>
  <c r="J209" i="32" s="1"/>
  <c r="C225" i="32" s="1"/>
  <c r="J240" i="32" s="1"/>
  <c r="C248" i="32" s="1"/>
  <c r="J161" i="32"/>
  <c r="C169" i="32" s="1"/>
  <c r="J137" i="20"/>
  <c r="C144" i="20" s="1"/>
  <c r="J184" i="20" s="1"/>
  <c r="C191" i="20" s="1"/>
  <c r="J209" i="20" s="1"/>
  <c r="C225" i="20" s="1"/>
  <c r="J240" i="20" s="1"/>
  <c r="C248" i="20" s="1"/>
  <c r="J161" i="20"/>
  <c r="C169" i="20" s="1"/>
  <c r="B122" i="15"/>
  <c r="G137" i="69"/>
  <c r="B144" i="69" s="1"/>
  <c r="G184" i="69" s="1"/>
  <c r="B191" i="69" s="1"/>
  <c r="G209" i="69" s="1"/>
  <c r="B225" i="69" s="1"/>
  <c r="G240" i="69" s="1"/>
  <c r="B248" i="69" s="1"/>
  <c r="G161" i="69"/>
  <c r="B169" i="69" s="1"/>
  <c r="B122" i="27"/>
  <c r="G161" i="42"/>
  <c r="B169" i="42" s="1"/>
  <c r="G137" i="42"/>
  <c r="B144" i="42" s="1"/>
  <c r="G184" i="42" s="1"/>
  <c r="B191" i="42" s="1"/>
  <c r="G209" i="42" s="1"/>
  <c r="B225" i="42" s="1"/>
  <c r="G240" i="42" s="1"/>
  <c r="B248" i="42" s="1"/>
  <c r="I211" i="8"/>
  <c r="I113" i="30"/>
  <c r="B122" i="30" s="1"/>
  <c r="J137" i="31"/>
  <c r="C144" i="31" s="1"/>
  <c r="J184" i="31" s="1"/>
  <c r="C191" i="31" s="1"/>
  <c r="J209" i="31" s="1"/>
  <c r="C225" i="31" s="1"/>
  <c r="J240" i="31" s="1"/>
  <c r="C248" i="31" s="1"/>
  <c r="J161" i="31"/>
  <c r="C169" i="31" s="1"/>
  <c r="B113" i="58"/>
  <c r="I113" i="22"/>
  <c r="B122" i="22" s="1"/>
  <c r="B113" i="8"/>
  <c r="B122" i="8" s="1"/>
  <c r="I217" i="64"/>
  <c r="G79" i="45"/>
  <c r="B85" i="45" s="1"/>
  <c r="G100" i="45" s="1"/>
  <c r="B122" i="45" s="1"/>
  <c r="J79" i="23"/>
  <c r="C85" i="23" s="1"/>
  <c r="J100" i="23" s="1"/>
  <c r="C122" i="23" s="1"/>
  <c r="J161" i="25"/>
  <c r="C169" i="25" s="1"/>
  <c r="I161" i="20"/>
  <c r="B169" i="20" s="1"/>
  <c r="I137" i="20"/>
  <c r="B144" i="20" s="1"/>
  <c r="I184" i="20" s="1"/>
  <c r="B191" i="20" s="1"/>
  <c r="I209" i="20" s="1"/>
  <c r="B225" i="20" s="1"/>
  <c r="I240" i="20" s="1"/>
  <c r="B248" i="20" s="1"/>
  <c r="B85" i="47"/>
  <c r="G100" i="47" s="1"/>
  <c r="B122" i="47" s="1"/>
  <c r="B85" i="65"/>
  <c r="G100" i="65" s="1"/>
  <c r="B122" i="65" s="1"/>
  <c r="I79" i="23"/>
  <c r="B85" i="23" s="1"/>
  <c r="I100" i="23" s="1"/>
  <c r="B122" i="23" s="1"/>
  <c r="J161" i="35" l="1"/>
  <c r="C169" i="35" s="1"/>
  <c r="I137" i="29"/>
  <c r="B144" i="29" s="1"/>
  <c r="I184" i="29" s="1"/>
  <c r="B191" i="29" s="1"/>
  <c r="I209" i="29" s="1"/>
  <c r="B225" i="29" s="1"/>
  <c r="I240" i="29" s="1"/>
  <c r="B248" i="29" s="1"/>
  <c r="J161" i="30"/>
  <c r="C169" i="30" s="1"/>
  <c r="G161" i="50"/>
  <c r="B169" i="50" s="1"/>
  <c r="I161" i="26"/>
  <c r="B169" i="26" s="1"/>
  <c r="I161" i="25"/>
  <c r="B169" i="25" s="1"/>
  <c r="J161" i="58"/>
  <c r="C169" i="58" s="1"/>
  <c r="I161" i="9"/>
  <c r="B169" i="9" s="1"/>
  <c r="J161" i="64"/>
  <c r="C169" i="64" s="1"/>
  <c r="J137" i="8"/>
  <c r="C144" i="8" s="1"/>
  <c r="J184" i="8" s="1"/>
  <c r="C191" i="8" s="1"/>
  <c r="J209" i="8" s="1"/>
  <c r="C225" i="8" s="1"/>
  <c r="J240" i="8" s="1"/>
  <c r="C248" i="8" s="1"/>
  <c r="B225" i="66"/>
  <c r="I240" i="66" s="1"/>
  <c r="B248" i="66" s="1"/>
  <c r="I161" i="24"/>
  <c r="B169" i="24" s="1"/>
  <c r="I161" i="31"/>
  <c r="B169" i="31" s="1"/>
  <c r="I161" i="32"/>
  <c r="B169" i="32" s="1"/>
  <c r="G161" i="44"/>
  <c r="B169" i="44" s="1"/>
  <c r="B122" i="58"/>
  <c r="J137" i="22"/>
  <c r="C144" i="22" s="1"/>
  <c r="J184" i="22" s="1"/>
  <c r="C191" i="22" s="1"/>
  <c r="J209" i="22" s="1"/>
  <c r="C225" i="22" s="1"/>
  <c r="J240" i="22" s="1"/>
  <c r="C248" i="22" s="1"/>
  <c r="I161" i="19"/>
  <c r="B169" i="19" s="1"/>
  <c r="I161" i="64"/>
  <c r="B169" i="64" s="1"/>
  <c r="I137" i="34"/>
  <c r="B144" i="34" s="1"/>
  <c r="I184" i="34" s="1"/>
  <c r="B191" i="34" s="1"/>
  <c r="I209" i="34" s="1"/>
  <c r="B225" i="34" s="1"/>
  <c r="I240" i="34" s="1"/>
  <c r="B248" i="34" s="1"/>
  <c r="I137" i="33"/>
  <c r="B144" i="33" s="1"/>
  <c r="I184" i="33" s="1"/>
  <c r="B191" i="33" s="1"/>
  <c r="I209" i="33" s="1"/>
  <c r="B225" i="33" s="1"/>
  <c r="I240" i="33" s="1"/>
  <c r="B248" i="33" s="1"/>
  <c r="G161" i="43"/>
  <c r="B169" i="43" s="1"/>
  <c r="I137" i="22"/>
  <c r="B144" i="22" s="1"/>
  <c r="I184" i="22" s="1"/>
  <c r="B191" i="22" s="1"/>
  <c r="I209" i="22" s="1"/>
  <c r="B225" i="22" s="1"/>
  <c r="I240" i="22" s="1"/>
  <c r="B248" i="22" s="1"/>
  <c r="I161" i="22"/>
  <c r="B169" i="22" s="1"/>
  <c r="I161" i="58"/>
  <c r="B169" i="58" s="1"/>
  <c r="I137" i="58"/>
  <c r="B144" i="58" s="1"/>
  <c r="I184" i="58" s="1"/>
  <c r="B191" i="58" s="1"/>
  <c r="I209" i="58" s="1"/>
  <c r="B225" i="58" s="1"/>
  <c r="I240" i="58" s="1"/>
  <c r="B248" i="58" s="1"/>
  <c r="I137" i="8"/>
  <c r="B144" i="8" s="1"/>
  <c r="I184" i="8" s="1"/>
  <c r="B191" i="8" s="1"/>
  <c r="I209" i="8" s="1"/>
  <c r="B225" i="8" s="1"/>
  <c r="I240" i="8" s="1"/>
  <c r="B248" i="8" s="1"/>
  <c r="I161" i="8"/>
  <c r="B169" i="8" s="1"/>
  <c r="I161" i="35"/>
  <c r="B169" i="35" s="1"/>
  <c r="I137" i="35"/>
  <c r="B144" i="35" s="1"/>
  <c r="I184" i="35" s="1"/>
  <c r="B191" i="35" s="1"/>
  <c r="I209" i="35" s="1"/>
  <c r="B225" i="35" s="1"/>
  <c r="I240" i="35" s="1"/>
  <c r="B248" i="35" s="1"/>
  <c r="I161" i="60"/>
  <c r="B169" i="60" s="1"/>
  <c r="I137" i="60"/>
  <c r="B144" i="60" s="1"/>
  <c r="I184" i="60" s="1"/>
  <c r="B191" i="60" s="1"/>
  <c r="I209" i="60" s="1"/>
  <c r="B225" i="60" s="1"/>
  <c r="I240" i="60" s="1"/>
  <c r="B248" i="60" s="1"/>
  <c r="I161" i="28"/>
  <c r="B169" i="28" s="1"/>
  <c r="I137" i="28"/>
  <c r="B144" i="28" s="1"/>
  <c r="I184" i="28" s="1"/>
  <c r="B191" i="28" s="1"/>
  <c r="I209" i="28" s="1"/>
  <c r="B225" i="28" s="1"/>
  <c r="I240" i="28" s="1"/>
  <c r="B248" i="28" s="1"/>
  <c r="G161" i="15"/>
  <c r="B169" i="15" s="1"/>
  <c r="G137" i="15"/>
  <c r="B144" i="15" s="1"/>
  <c r="G184" i="15" s="1"/>
  <c r="B191" i="15" s="1"/>
  <c r="G209" i="15" s="1"/>
  <c r="B225" i="15" s="1"/>
  <c r="G240" i="15" s="1"/>
  <c r="B248" i="15" s="1"/>
  <c r="J137" i="23"/>
  <c r="C144" i="23" s="1"/>
  <c r="J184" i="23" s="1"/>
  <c r="C191" i="23" s="1"/>
  <c r="J209" i="23" s="1"/>
  <c r="C225" i="23" s="1"/>
  <c r="J240" i="23" s="1"/>
  <c r="C248" i="23" s="1"/>
  <c r="J161" i="23"/>
  <c r="C169" i="23" s="1"/>
  <c r="J137" i="21"/>
  <c r="C144" i="21" s="1"/>
  <c r="J184" i="21" s="1"/>
  <c r="C191" i="21" s="1"/>
  <c r="J209" i="21" s="1"/>
  <c r="C225" i="21" s="1"/>
  <c r="J240" i="21" s="1"/>
  <c r="C248" i="21" s="1"/>
  <c r="J161" i="21"/>
  <c r="C169" i="21" s="1"/>
  <c r="I137" i="21"/>
  <c r="B144" i="21" s="1"/>
  <c r="I184" i="21" s="1"/>
  <c r="B191" i="21" s="1"/>
  <c r="I209" i="21" s="1"/>
  <c r="B225" i="21" s="1"/>
  <c r="I240" i="21" s="1"/>
  <c r="B248" i="21" s="1"/>
  <c r="I161" i="21"/>
  <c r="B169" i="21" s="1"/>
  <c r="I137" i="23"/>
  <c r="B144" i="23" s="1"/>
  <c r="I184" i="23" s="1"/>
  <c r="B191" i="23" s="1"/>
  <c r="I209" i="23" s="1"/>
  <c r="B225" i="23" s="1"/>
  <c r="I240" i="23" s="1"/>
  <c r="B248" i="23" s="1"/>
  <c r="I161" i="23"/>
  <c r="B169" i="23" s="1"/>
  <c r="I137" i="30"/>
  <c r="B144" i="30" s="1"/>
  <c r="I184" i="30" s="1"/>
  <c r="B191" i="30" s="1"/>
  <c r="I209" i="30" s="1"/>
  <c r="B225" i="30" s="1"/>
  <c r="I240" i="30" s="1"/>
  <c r="B248" i="30" s="1"/>
  <c r="I161" i="30"/>
  <c r="B169" i="30" s="1"/>
  <c r="B225" i="64"/>
  <c r="I240" i="64" s="1"/>
  <c r="B248" i="64" s="1"/>
  <c r="I161" i="16"/>
  <c r="B169" i="16" s="1"/>
  <c r="I137" i="16"/>
  <c r="B144" i="16" s="1"/>
  <c r="I184" i="16" s="1"/>
  <c r="B191" i="16" s="1"/>
  <c r="I209" i="16" s="1"/>
  <c r="B225" i="16" s="1"/>
  <c r="I240" i="16" s="1"/>
  <c r="B248" i="16" s="1"/>
  <c r="I137" i="27"/>
  <c r="B144" i="27" s="1"/>
  <c r="I184" i="27" s="1"/>
  <c r="B191" i="27" s="1"/>
  <c r="I209" i="27" s="1"/>
  <c r="B225" i="27" s="1"/>
  <c r="I240" i="27" s="1"/>
  <c r="B248" i="27" s="1"/>
  <c r="I161" i="27"/>
  <c r="B169" i="27" s="1"/>
  <c r="G137" i="45"/>
  <c r="B144" i="45" s="1"/>
  <c r="G184" i="45" s="1"/>
  <c r="B191" i="45" s="1"/>
  <c r="G209" i="45" s="1"/>
  <c r="B225" i="45" s="1"/>
  <c r="G240" i="45" s="1"/>
  <c r="B248" i="45" s="1"/>
  <c r="G161" i="45"/>
  <c r="B169" i="45" s="1"/>
  <c r="G137" i="65"/>
  <c r="B144" i="65" s="1"/>
  <c r="G184" i="65" s="1"/>
  <c r="B191" i="65" s="1"/>
  <c r="G209" i="65" s="1"/>
  <c r="B225" i="65" s="1"/>
  <c r="G240" i="65" s="1"/>
  <c r="B248" i="65" s="1"/>
  <c r="G161" i="65"/>
  <c r="B169" i="65" s="1"/>
  <c r="G137" i="47"/>
  <c r="B144" i="47" s="1"/>
  <c r="G184" i="47" s="1"/>
  <c r="B191" i="47" s="1"/>
  <c r="G209" i="47" s="1"/>
  <c r="B225" i="47" s="1"/>
  <c r="G240" i="47" s="1"/>
  <c r="B248" i="47" s="1"/>
  <c r="G161" i="47"/>
  <c r="B169" i="47" s="1"/>
  <c r="B225" i="24"/>
  <c r="I240" i="24" s="1"/>
  <c r="B248" i="24" s="1"/>
</calcChain>
</file>

<file path=xl/sharedStrings.xml><?xml version="1.0" encoding="utf-8"?>
<sst xmlns="http://schemas.openxmlformats.org/spreadsheetml/2006/main" count="13141" uniqueCount="297">
  <si>
    <t>Unidad: millones de euros</t>
  </si>
  <si>
    <t>I: Cuenta de producción</t>
  </si>
  <si>
    <t>Empleos</t>
  </si>
  <si>
    <t>Recursos</t>
  </si>
  <si>
    <t>Código</t>
  </si>
  <si>
    <t>P.1</t>
  </si>
  <si>
    <t>Producción</t>
  </si>
  <si>
    <t>P.11</t>
  </si>
  <si>
    <t>Producción de mercado</t>
  </si>
  <si>
    <t>P.12</t>
  </si>
  <si>
    <t>Producción para uso final propio</t>
  </si>
  <si>
    <t>P.13</t>
  </si>
  <si>
    <t>P.2</t>
  </si>
  <si>
    <t>Consumos intermedios</t>
  </si>
  <si>
    <t>Valor añadido bruto</t>
  </si>
  <si>
    <t>Consumo de capital fijo</t>
  </si>
  <si>
    <t>B.1n</t>
  </si>
  <si>
    <t>Valor añadido neto</t>
  </si>
  <si>
    <t>II: Cuentas de distribución y utilización de la renta</t>
  </si>
  <si>
    <t>II.1: Cuentas de distribución primaria de la renta</t>
  </si>
  <si>
    <t>II.1.1: Cuenta de explotación</t>
  </si>
  <si>
    <t>D.1</t>
  </si>
  <si>
    <t>Remuneración de los asalariados</t>
  </si>
  <si>
    <t>D.11</t>
  </si>
  <si>
    <t>Sueldos y salarios</t>
  </si>
  <si>
    <t>D.12</t>
  </si>
  <si>
    <t>D.121</t>
  </si>
  <si>
    <t>Cotizaciones sociales efectivas</t>
  </si>
  <si>
    <t>D.122</t>
  </si>
  <si>
    <t>Cotizaciones sociales imputadas</t>
  </si>
  <si>
    <t>D.29</t>
  </si>
  <si>
    <t>Otros impuestos sobre la producción</t>
  </si>
  <si>
    <t>D.39</t>
  </si>
  <si>
    <t>Otras subvenciones a la producción</t>
  </si>
  <si>
    <t>B.2n</t>
  </si>
  <si>
    <t>Excedente de explotación neto</t>
  </si>
  <si>
    <t>II.1.2: Cuenta de asignación de la renta primaria</t>
  </si>
  <si>
    <t>D.2</t>
  </si>
  <si>
    <t>D.21</t>
  </si>
  <si>
    <t>Impuestos sobre los productos</t>
  </si>
  <si>
    <t>D.211</t>
  </si>
  <si>
    <t>Impuestos del tipo valor añadido (IVA)</t>
  </si>
  <si>
    <t>D.212</t>
  </si>
  <si>
    <t>D.214</t>
  </si>
  <si>
    <t>D.3</t>
  </si>
  <si>
    <t>Subvenciones</t>
  </si>
  <si>
    <t>D.31</t>
  </si>
  <si>
    <t>Subvenciones a los productos</t>
  </si>
  <si>
    <t>D.4</t>
  </si>
  <si>
    <t>Rentas de la propiedad</t>
  </si>
  <si>
    <t>D.41</t>
  </si>
  <si>
    <t>D.42</t>
  </si>
  <si>
    <t>Rentas distribuidas de las sociedades</t>
  </si>
  <si>
    <t>D.45</t>
  </si>
  <si>
    <t>Rentas de la tierra</t>
  </si>
  <si>
    <t>B.5n</t>
  </si>
  <si>
    <t>Saldo de rentas primarias neto</t>
  </si>
  <si>
    <t>II.2: Cuenta de distribución secundaria de la renta</t>
  </si>
  <si>
    <t>D.5</t>
  </si>
  <si>
    <t>Impuestos corrientes sobre la renta, el patrimonio, etc.</t>
  </si>
  <si>
    <t>D.51</t>
  </si>
  <si>
    <t>Impuestos sobre la renta</t>
  </si>
  <si>
    <t>D.59</t>
  </si>
  <si>
    <t>Otros impuestos corrientes</t>
  </si>
  <si>
    <t>D.61</t>
  </si>
  <si>
    <t>D.611</t>
  </si>
  <si>
    <t>D.612</t>
  </si>
  <si>
    <t>D.62</t>
  </si>
  <si>
    <t>D.621</t>
  </si>
  <si>
    <t>D.7</t>
  </si>
  <si>
    <t>Otras transferencias corrientes</t>
  </si>
  <si>
    <t>D.71</t>
  </si>
  <si>
    <t>Primas netas de seguro no vida</t>
  </si>
  <si>
    <t>D.72</t>
  </si>
  <si>
    <t>Indemnizaciones de seguro no vida</t>
  </si>
  <si>
    <t>D.73</t>
  </si>
  <si>
    <t>D.74</t>
  </si>
  <si>
    <t>Cooperación internacional corriente</t>
  </si>
  <si>
    <t>D.75</t>
  </si>
  <si>
    <t>Transferencias corrientes diversas</t>
  </si>
  <si>
    <t>B.6n</t>
  </si>
  <si>
    <t>Renta disponible neta</t>
  </si>
  <si>
    <t>II.3: Cuenta de redistribución de la renta en especie</t>
  </si>
  <si>
    <t>D.63</t>
  </si>
  <si>
    <t>Transferencias sociales en especie</t>
  </si>
  <si>
    <t>D.631</t>
  </si>
  <si>
    <t>D.632</t>
  </si>
  <si>
    <t>B.7n</t>
  </si>
  <si>
    <t>Renta disponible ajustada neta</t>
  </si>
  <si>
    <t>II.4: Cuenta de utilización de la renta</t>
  </si>
  <si>
    <t>II.4.1: Cuenta de utilización de la renta disponible</t>
  </si>
  <si>
    <t>P.3</t>
  </si>
  <si>
    <t>Gasto en consumo final</t>
  </si>
  <si>
    <t>P.31</t>
  </si>
  <si>
    <t>Gasto en consumo individual</t>
  </si>
  <si>
    <t>P.32</t>
  </si>
  <si>
    <t>Gasto en consumo colectivo</t>
  </si>
  <si>
    <t>B.8n</t>
  </si>
  <si>
    <t>Ahorro neto</t>
  </si>
  <si>
    <t>II.4.2: Cuenta de utilización de la renta disponible ajustada</t>
  </si>
  <si>
    <t>P.4</t>
  </si>
  <si>
    <t>Consumo final efectivo</t>
  </si>
  <si>
    <t>P.42</t>
  </si>
  <si>
    <t>Consumo colectivo efectivo</t>
  </si>
  <si>
    <t>III: Cuentas de acumulación</t>
  </si>
  <si>
    <t>III.1: Cuenta de capital</t>
  </si>
  <si>
    <t>III.1.1: Cuenta de variaciones del patrimonio neto debidas al ahorro y a las transferencias de capital</t>
  </si>
  <si>
    <t>Variaciones de los activos</t>
  </si>
  <si>
    <t>Variaciones de los pasivos y del patrimonio neto</t>
  </si>
  <si>
    <t>Transferencias de capital, a cobrar</t>
  </si>
  <si>
    <t>Impuestos sobre el capital</t>
  </si>
  <si>
    <t>Ayudas a la inversión</t>
  </si>
  <si>
    <t>Otras transferencias de capital</t>
  </si>
  <si>
    <t>De las cuales:</t>
  </si>
  <si>
    <t>Transferencias de capital, a pagar</t>
  </si>
  <si>
    <t>Variaciones del patrimonio neto debidas al ahorro y a las transferencias de capital</t>
  </si>
  <si>
    <t>III.1.2: Cuenta de adquisiciones de activos no financieros</t>
  </si>
  <si>
    <t>B.9</t>
  </si>
  <si>
    <t>P.51c</t>
  </si>
  <si>
    <t>Prestaciones de otros sistemas de seguros sociales</t>
  </si>
  <si>
    <t>D.76</t>
  </si>
  <si>
    <t>Recursos propios de la UE basados en el IVA y la RNB</t>
  </si>
  <si>
    <t>D.8</t>
  </si>
  <si>
    <t>Ajuste por la variación de los derechos por pensiones</t>
  </si>
  <si>
    <t>Variación de existencias + Adquisiciones menos cesiones de objetos valiosos</t>
  </si>
  <si>
    <t>Cotizaciones sociales efectivas a cargo de los empleadores</t>
  </si>
  <si>
    <t>Cotizaciones sociales imputadas a cargo de los empleadores</t>
  </si>
  <si>
    <t>D.613</t>
  </si>
  <si>
    <t>Entre 
Administraciones Públicas</t>
  </si>
  <si>
    <t>Cotizaciones sociales efectivas a cargo de los hogares</t>
  </si>
  <si>
    <t>Producción no de mercado</t>
  </si>
  <si>
    <t>De la cual: Pagos por la producción no de mercado</t>
  </si>
  <si>
    <t>B.1g</t>
  </si>
  <si>
    <t>Intereses</t>
  </si>
  <si>
    <t>Cotizaciones sociales netas</t>
  </si>
  <si>
    <t>D.622</t>
  </si>
  <si>
    <t>D.623</t>
  </si>
  <si>
    <t>Transferencias sociales en especie: producción no de mercado</t>
  </si>
  <si>
    <t>Transferencias sociales en especie: producción adquirida en el mercado</t>
  </si>
  <si>
    <t>P.51g</t>
  </si>
  <si>
    <t>Formación bruta de capital fijo</t>
  </si>
  <si>
    <t>NP</t>
  </si>
  <si>
    <t>Adquisiciones menos cesiones de activos no producidos</t>
  </si>
  <si>
    <t>P.52+P.53</t>
  </si>
  <si>
    <t>Cuentas del sector Administraciones Públicas y sus subsectores</t>
  </si>
  <si>
    <t>Adminis-
traciones
Públicas
S.13</t>
  </si>
  <si>
    <t>Adminis-
tración
Central
S.1311</t>
  </si>
  <si>
    <t>B.101</t>
  </si>
  <si>
    <t>Capacidad (+)/Necesidad (-) de financiación</t>
  </si>
  <si>
    <t>Adminis-
tración
Regional
S.1312</t>
  </si>
  <si>
    <t>Adminis-
tración
Local
S.1313</t>
  </si>
  <si>
    <t>Fondos de
la S.Social
S.1314</t>
  </si>
  <si>
    <t xml:space="preserve">  Operaciones y saldos contables</t>
  </si>
  <si>
    <t>Cotizaciones sociales a cargo de los empleadores</t>
  </si>
  <si>
    <t>Impuestos sobre la producción y las importaciones</t>
  </si>
  <si>
    <t>Impuestos y derechos sobre las importaciones, excluido el IVA</t>
  </si>
  <si>
    <t>Impuestos sobre los productos, excluidos IVA e impuestos s/ importaciones</t>
  </si>
  <si>
    <t>Prestaciones sociales distintas de las transferencias en especie</t>
  </si>
  <si>
    <t>Prestaciones de seguridad social en efectivo</t>
  </si>
  <si>
    <t>Prestaciones de asistencia social en efectivo</t>
  </si>
  <si>
    <t>Transferencias corrientes entre administraciones públicas</t>
  </si>
  <si>
    <t>INDICE</t>
  </si>
  <si>
    <t>Cuentas de las Administraciones Públicas</t>
  </si>
  <si>
    <t>Total Administraciones Públicas y subsectores</t>
  </si>
  <si>
    <t>Tabla 1b: Cuentas del subsector AACC del año 1995</t>
  </si>
  <si>
    <t>Tabla 1a: Cuentas de las AAPP del año 1995</t>
  </si>
  <si>
    <t>Tabla 2a: Cuentas de las AAPP del año 1996</t>
  </si>
  <si>
    <t>Tabla 3a: Cuentas de las AAPP del año 1997</t>
  </si>
  <si>
    <t>Tabla 4a: Cuentas de las AAPP del año 1998</t>
  </si>
  <si>
    <t>Tabla 5a: Cuentas de las AAPP del año 1999</t>
  </si>
  <si>
    <t>Tabla 6a: Cuentas de las AAPP del año 2000</t>
  </si>
  <si>
    <t>Tabla 7a: Cuentas de las AAPP del año 2001</t>
  </si>
  <si>
    <t>Tabla 8a: Cuentas de las AAPP del año 2002</t>
  </si>
  <si>
    <t>Tabla 9a: Cuentas de las AAPP del año 2003</t>
  </si>
  <si>
    <t>Tabla 10a: Cuentas de las AAPP del año 2004</t>
  </si>
  <si>
    <t>Tabla 11a: Cuentas de las AAPP del año 2005</t>
  </si>
  <si>
    <t>Tabla 12a: Cuentas de las AAPP del año 2006</t>
  </si>
  <si>
    <t>Tabla 13a: Cuentas de las AAPP del año 2007</t>
  </si>
  <si>
    <t>Tabla 14a: Cuentas de las AAPP del año 2008</t>
  </si>
  <si>
    <t>Tabla 15a: Cuentas de las AAPP del año 2009</t>
  </si>
  <si>
    <t>Tabla 16a: Cuentas de las AAPP del año 2010</t>
  </si>
  <si>
    <t>Tabla 17a: Cuentas de las AAPP del año 2011</t>
  </si>
  <si>
    <t>Tabla 18a: Cuentas de las AAPP del año 2012</t>
  </si>
  <si>
    <t>Tabla 19a: Cuentas de las AAPP del año 2013</t>
  </si>
  <si>
    <t>Tabla 2b: Cuentas del subsector AACC del año 1996</t>
  </si>
  <si>
    <t>Tabla 3b: Cuentas del subsector AACC del año 1997</t>
  </si>
  <si>
    <t>Tabla 4b: Cuentas del subsector AACC del año 1998</t>
  </si>
  <si>
    <t>Tabla 5b: Cuentas del subsector AACC del año 1999</t>
  </si>
  <si>
    <t>Tabla 6b: Cuentas del subsector AACC del año 2000</t>
  </si>
  <si>
    <t>Tabla 7b: Cuentas del subsector AACC del año 2001</t>
  </si>
  <si>
    <t>Tabla 8b: Cuentas del subsector AACC del año 2002</t>
  </si>
  <si>
    <t>Tabla 9b: Cuentas del subsector AACC del año 2003</t>
  </si>
  <si>
    <t>Tabla 10b: Cuentas del subsector AACC del año 2004</t>
  </si>
  <si>
    <t>Tabla 11b: Cuentas del subsector AACC del año 2005</t>
  </si>
  <si>
    <t>Tabla 12b: Cuentas del subsector AACC del año 2006</t>
  </si>
  <si>
    <t>Tabla 13b: Cuentas del subsector AACC del año 2007</t>
  </si>
  <si>
    <t>Tabla 14b: Cuentas del subsector AACC del año 2008</t>
  </si>
  <si>
    <t>Tabla 15b: Cuentas del subsector AACC del año 2009</t>
  </si>
  <si>
    <t>Tabla 16b: Cuentas del subsector AACC del año 2010</t>
  </si>
  <si>
    <t>Tabla 17b: Cuentas del subsector AACC del año 2011</t>
  </si>
  <si>
    <t>Tabla 18b: Cuentas del subsector AACC del año 2012</t>
  </si>
  <si>
    <t>Tabla 19b: Cuentas del subsector AACC del año 2013</t>
  </si>
  <si>
    <t>Detalle subsector Administración Central (S.1311)</t>
  </si>
  <si>
    <t>Cuentas del subsector Administración Central</t>
  </si>
  <si>
    <t>Tabla 17a: Cuentas de las Administraciones Públicas del año 2011</t>
  </si>
  <si>
    <t>Tabla 18a: Cuentas de las Administraciones Públicas del año 2012</t>
  </si>
  <si>
    <t>índice</t>
  </si>
  <si>
    <t>Tabla 17b: Cuentas de la Administración Central del año 2011</t>
  </si>
  <si>
    <t>Estado</t>
  </si>
  <si>
    <t>Total Organismos de la Administración Central</t>
  </si>
  <si>
    <t>Administración
Central 
S.1311</t>
  </si>
  <si>
    <t>Tabla 18b: Cuentas de la Administración Central del año 2012</t>
  </si>
  <si>
    <t>D.9r</t>
  </si>
  <si>
    <t>D.91r</t>
  </si>
  <si>
    <t>D.92r</t>
  </si>
  <si>
    <t>D.99r</t>
  </si>
  <si>
    <t>D.9p</t>
  </si>
  <si>
    <t>D.91p</t>
  </si>
  <si>
    <t>D.92p</t>
  </si>
  <si>
    <t>D.99p</t>
  </si>
  <si>
    <t>P.5g</t>
  </si>
  <si>
    <t>Formación bruta de capital</t>
  </si>
  <si>
    <t>Tabla 16a: Cuentas de las Administraciones Públicas del año 2010</t>
  </si>
  <si>
    <t>Tabla 15a: Cuentas de las Administraciones Públicas del año 2009</t>
  </si>
  <si>
    <t>Tabla 14a: Cuentas de las Administraciones Públicas del año 2008</t>
  </si>
  <si>
    <t>Tabla 13a: Cuentas de las Administraciones Públicas del año 2007</t>
  </si>
  <si>
    <t>Tabla 12a: Cuentas de las Administraciones Públicas del año 2006</t>
  </si>
  <si>
    <t>Tabla 11a: Cuentas de las Administraciones Públicas del año 2005</t>
  </si>
  <si>
    <t>Tabla 1a: Cuentas de las Administraciones Públicas del año 1995</t>
  </si>
  <si>
    <t>Tabla 10a: Cuentas de las Administraciones Públicas del año 2004</t>
  </si>
  <si>
    <t>Tabla 9a: Cuentas de las Administraciones Públicas del año 2003</t>
  </si>
  <si>
    <t>Tabla 8a: Cuentas de las Administraciones Públicas del año 2002</t>
  </si>
  <si>
    <t>Tabla 7a: Cuentas de las Administraciones Públicas del año 2001</t>
  </si>
  <si>
    <t>Tabla 6a: Cuentas de las Administraciones Públicas del año 2000</t>
  </si>
  <si>
    <t>Tabla 5a: Cuentas de las Administraciones Públicas del año 1999</t>
  </si>
  <si>
    <t>Tabla 4a: Cuentas de las Administraciones Públicas del año 1998</t>
  </si>
  <si>
    <t>Tabla 3a: Cuentas de las Administraciones Públicas del año 1997</t>
  </si>
  <si>
    <t>Tabla 2a: Cuentas de las Administraciones Públicas del año 1996</t>
  </si>
  <si>
    <t>Tabla 19a: Cuentas de las Administraciones Públicas del año 2013</t>
  </si>
  <si>
    <t>Tabla 15b: Cuentas de la Administración Central del año 2009</t>
  </si>
  <si>
    <t>Tabla 16b: Cuentas de la Administración Central del año 2010</t>
  </si>
  <si>
    <t>Tabla 6b: Cuentas de la Administración Central del año 2000</t>
  </si>
  <si>
    <t>Tabla 7b: Cuentas de la Administración Central del año 2001</t>
  </si>
  <si>
    <t>Tabla 8b: Cuentas de la Administración Central del año 2002</t>
  </si>
  <si>
    <t>Tabla 14b: Cuentas de la Administración Central del año 2008</t>
  </si>
  <si>
    <t>Tabla 13b: Cuentas de la Administración Central del año 2007</t>
  </si>
  <si>
    <t>Tabla 12b: Cuentas de la Administración Central del año 2006</t>
  </si>
  <si>
    <t>Tabla 9b: Cuentas de la Administración Central del año 2003</t>
  </si>
  <si>
    <t>Tabla 10b: Cuentas de la Administración Central del año 2004</t>
  </si>
  <si>
    <t>Tabla 11b: Cuentas de la Administración Central del año 2005</t>
  </si>
  <si>
    <t>Tabla 19b: Cuentas de la Administración Central del año 2013</t>
  </si>
  <si>
    <t>Tabla 5b: Cuentas de la Administración Central del año 1999</t>
  </si>
  <si>
    <t>Tabla 4b: Cuentas de la Administración Central del año 1998</t>
  </si>
  <si>
    <t>Tabla 1b: Cuentas de la Administración Central del año 1995</t>
  </si>
  <si>
    <t>Tabla 2b: Cuentas de la Administración Central del año 1996</t>
  </si>
  <si>
    <t>Tabla 3b: Cuentas de la Administración Central del año 1997</t>
  </si>
  <si>
    <t>Tabla 20a: Cuentas de las AAPP del año 2014</t>
  </si>
  <si>
    <t>Tabla 20b: Cuentas del subsector AACC del año 2014</t>
  </si>
  <si>
    <t>Tabla 20b: Cuentas de la Administración Central del año 2014</t>
  </si>
  <si>
    <t>Tabla 20a: Cuentas de las Administraciones Públicas del año 2014</t>
  </si>
  <si>
    <t xml:space="preserve">Tabla 21a: Cuentas de las Administraciones Públicas del año 2015 </t>
  </si>
  <si>
    <t xml:space="preserve">Tabla 21b: Cuentas de la Administración Central del año 2015 </t>
  </si>
  <si>
    <t xml:space="preserve">Tabla 21a: Cuentas de las AAPP del año 2015 </t>
  </si>
  <si>
    <t>Tabla 21b: Cuentas del subsector AACC del año 2015</t>
  </si>
  <si>
    <t xml:space="preserve">Tabla 22a: Cuentas de las Administraciones Públicas del año 2016 </t>
  </si>
  <si>
    <t xml:space="preserve">Tabla 22b: Cuentas de la Administración Central del año 2016 </t>
  </si>
  <si>
    <t>Tabla 22a: Cuentas de las AAPP del año 2016</t>
  </si>
  <si>
    <t>Tabla 22b: Cuentas del subsector AACC del año 2016</t>
  </si>
  <si>
    <t>SEC 2010. Revisión Estadística 2019</t>
  </si>
  <si>
    <t>Tabla 23a: Cuentas de las AAPP del año 2017_</t>
  </si>
  <si>
    <t>Tabla 23b: Cuentas del subsector AACC del año 2017</t>
  </si>
  <si>
    <t xml:space="preserve">Tabla 23a: Cuentas de las Administraciones Públicas del año 2017 </t>
  </si>
  <si>
    <t xml:space="preserve">Tabla 23b: Cuentas de la Administración Central del año 2017 </t>
  </si>
  <si>
    <t xml:space="preserve">Tabla 24a: Cuentas de las Administraciones Públicas del año 2018 </t>
  </si>
  <si>
    <t>Tabla 24b: Cuentas de la Administración Central del año 2018</t>
  </si>
  <si>
    <t>Tabla 24a: Cuentas de las AAPP del año 2018</t>
  </si>
  <si>
    <t>Tabla 24b: Cuentas del subsector AACC del año 2018</t>
  </si>
  <si>
    <t>Tabla 25a: Cuentas de las AAPP del año 2019</t>
  </si>
  <si>
    <t>Tabla 25b: Cuentas del subsector AACC del año 2019</t>
  </si>
  <si>
    <t xml:space="preserve">Tabla 25a: Cuentas de las Administraciones Públicas del año 2019 </t>
  </si>
  <si>
    <t>Tabla 25b: Cuentas de la Administración Central del año 2019</t>
  </si>
  <si>
    <t>Tabla 26a: Cuentas de las AAPP del año 2020</t>
  </si>
  <si>
    <t xml:space="preserve">Tabla 26a: Cuentas de las Administraciones Públicas del año 2020 </t>
  </si>
  <si>
    <t>Tabla 26b: Cuentas del subsector AACC del año 2020</t>
  </si>
  <si>
    <t xml:space="preserve">Tabla 26b: Cuentas de la Administración Central del año 2020 </t>
  </si>
  <si>
    <t>Datos anuales. Serie 1995-2022 (P)</t>
  </si>
  <si>
    <t>Tabla 27a: Cuentas de las AAPP del año 2021</t>
  </si>
  <si>
    <t>Tabla 28a: Cuentas de las AAPP del año 2022_P</t>
  </si>
  <si>
    <t>Tabla 27b: Cuentas del subsector AACC del año 2021</t>
  </si>
  <si>
    <t>Tabla 28b: Cuentas del subsector AACC del año 2022_P</t>
  </si>
  <si>
    <t xml:space="preserve">Tabla 27a: Cuentas de las Administraciones Públicas del año 2021 </t>
  </si>
  <si>
    <t xml:space="preserve">Tabla 27b: Cuentas de la Administración Central del año 2021 </t>
  </si>
  <si>
    <t>Tabla 28a: Cuentas de las Administraciones Públicas del año 2022 PROVISIONAL</t>
  </si>
  <si>
    <t>Tabla 28b: Cuentas de la Administración Central del año 2022 PROVISIONAL</t>
  </si>
  <si>
    <t>Cuentas de las Administraciones Públicas 2022</t>
  </si>
  <si>
    <r>
      <t>Fecha de actualización: 22</t>
    </r>
    <r>
      <rPr>
        <b/>
        <i/>
        <sz val="10"/>
        <rFont val="Arial"/>
        <family val="2"/>
      </rPr>
      <t xml:space="preserve"> de diciembre de 2023</t>
    </r>
  </si>
  <si>
    <t>N.I.P.O.: 137-22-124 -7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</si>
</sst>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;\-#,##0;\-\ \ \ \ "/>
    <numFmt numFmtId="165" formatCode="0.0;\-0.0;\-"/>
  </numFmts>
  <fonts count="37">
    <font>
      <sz val="10"/>
      <name val="Arial"/>
    </font>
    <font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sz val="10"/>
      <color indexed="56"/>
      <name val="Arial"/>
      <family val="2"/>
    </font>
    <font>
      <b/>
      <sz val="12"/>
      <color indexed="5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indexed="56"/>
      <name val="Arial"/>
      <family val="2"/>
    </font>
    <font>
      <sz val="11"/>
      <color indexed="56"/>
      <name val="Arial"/>
      <family val="2"/>
    </font>
    <font>
      <sz val="9"/>
      <color indexed="56"/>
      <name val="Arial"/>
      <family val="2"/>
    </font>
    <font>
      <b/>
      <sz val="9"/>
      <color indexed="56"/>
      <name val="Arial"/>
      <family val="2"/>
    </font>
    <font>
      <sz val="11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i/>
      <sz val="9"/>
      <name val="Arial"/>
      <family val="2"/>
    </font>
    <font>
      <b/>
      <i/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name val="Arial"/>
      <family val="2"/>
    </font>
    <font>
      <sz val="11"/>
      <color rgb="FFFF0000"/>
      <name val="Arial"/>
      <family val="2"/>
    </font>
    <font>
      <sz val="9"/>
      <color rgb="FFFF0000"/>
      <name val="Arial"/>
      <family val="2"/>
    </font>
    <font>
      <sz val="11"/>
      <color theme="0" tint="-0.49998474074526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u/>
      <sz val="10"/>
      <color theme="10"/>
      <name val="Arial"/>
      <family val="2"/>
    </font>
    <font>
      <b/>
      <sz val="12"/>
      <name val="Univers (W1)"/>
      <family val="2"/>
    </font>
    <font>
      <b/>
      <sz val="12"/>
      <color rgb="FF0000FF"/>
      <name val="Arial"/>
      <family val="2"/>
    </font>
    <font>
      <b/>
      <u/>
      <sz val="12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Arial"/>
      <family val="2"/>
    </font>
    <font>
      <u/>
      <sz val="11"/>
      <color theme="10"/>
      <name val="Arial"/>
      <family val="2"/>
    </font>
    <font>
      <sz val="14"/>
      <name val="Arial"/>
      <family val="2"/>
    </font>
    <font>
      <sz val="14"/>
      <color indexed="56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</fills>
  <borders count="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">
    <xf numFmtId="0" fontId="0" fillId="0" borderId="0"/>
    <xf numFmtId="0" fontId="5" fillId="0" borderId="0"/>
    <xf numFmtId="0" fontId="1" fillId="0" borderId="0"/>
    <xf numFmtId="0" fontId="21" fillId="0" borderId="0"/>
    <xf numFmtId="0" fontId="5" fillId="0" borderId="0"/>
    <xf numFmtId="3" fontId="26" fillId="7" borderId="0">
      <alignment vertical="center"/>
    </xf>
    <xf numFmtId="0" fontId="22" fillId="0" borderId="0"/>
    <xf numFmtId="0" fontId="5" fillId="0" borderId="0"/>
    <xf numFmtId="0" fontId="25" fillId="0" borderId="0" applyNumberFormat="0" applyFill="0" applyBorder="0" applyAlignment="0" applyProtection="0"/>
  </cellStyleXfs>
  <cellXfs count="137">
    <xf numFmtId="0" fontId="0" fillId="0" borderId="0" xfId="0"/>
    <xf numFmtId="165" fontId="3" fillId="2" borderId="0" xfId="0" applyNumberFormat="1" applyFont="1" applyFill="1" applyProtection="1"/>
    <xf numFmtId="165" fontId="3" fillId="2" borderId="0" xfId="0" applyNumberFormat="1" applyFont="1" applyFill="1" applyBorder="1" applyProtection="1"/>
    <xf numFmtId="165" fontId="3" fillId="3" borderId="0" xfId="0" applyNumberFormat="1" applyFont="1" applyFill="1" applyProtection="1"/>
    <xf numFmtId="164" fontId="3" fillId="2" borderId="0" xfId="0" applyNumberFormat="1" applyFont="1" applyFill="1" applyBorder="1" applyProtection="1"/>
    <xf numFmtId="164" fontId="0" fillId="2" borderId="0" xfId="0" applyNumberFormat="1" applyFill="1" applyProtection="1"/>
    <xf numFmtId="164" fontId="0" fillId="3" borderId="0" xfId="0" applyNumberFormat="1" applyFill="1" applyProtection="1"/>
    <xf numFmtId="164" fontId="0" fillId="2" borderId="0" xfId="0" applyNumberFormat="1" applyFill="1" applyBorder="1" applyProtection="1"/>
    <xf numFmtId="164" fontId="4" fillId="2" borderId="0" xfId="0" quotePrefix="1" applyNumberFormat="1" applyFont="1" applyFill="1" applyAlignment="1" applyProtection="1">
      <alignment horizontal="left"/>
    </xf>
    <xf numFmtId="164" fontId="3" fillId="2" borderId="0" xfId="0" applyNumberFormat="1" applyFont="1" applyFill="1" applyProtection="1"/>
    <xf numFmtId="164" fontId="3" fillId="3" borderId="0" xfId="0" applyNumberFormat="1" applyFont="1" applyFill="1" applyProtection="1"/>
    <xf numFmtId="164" fontId="6" fillId="2" borderId="0" xfId="0" applyNumberFormat="1" applyFont="1" applyFill="1" applyBorder="1" applyProtection="1"/>
    <xf numFmtId="164" fontId="3" fillId="2" borderId="0" xfId="0" applyNumberFormat="1" applyFont="1" applyFill="1" applyBorder="1" applyAlignment="1" applyProtection="1">
      <alignment horizontal="right"/>
    </xf>
    <xf numFmtId="164" fontId="0" fillId="3" borderId="0" xfId="0" applyNumberFormat="1" applyFill="1" applyBorder="1" applyProtection="1"/>
    <xf numFmtId="164" fontId="9" fillId="3" borderId="0" xfId="0" applyNumberFormat="1" applyFont="1" applyFill="1" applyProtection="1"/>
    <xf numFmtId="164" fontId="0" fillId="4" borderId="0" xfId="0" applyNumberFormat="1" applyFill="1" applyBorder="1" applyAlignment="1" applyProtection="1">
      <alignment vertical="top"/>
    </xf>
    <xf numFmtId="164" fontId="0" fillId="3" borderId="0" xfId="0" applyNumberFormat="1" applyFill="1" applyAlignment="1" applyProtection="1">
      <alignment vertical="top"/>
    </xf>
    <xf numFmtId="164" fontId="10" fillId="3" borderId="0" xfId="0" applyNumberFormat="1" applyFont="1" applyFill="1" applyAlignment="1" applyProtection="1">
      <alignment vertical="top"/>
    </xf>
    <xf numFmtId="164" fontId="11" fillId="4" borderId="0" xfId="0" applyNumberFormat="1" applyFont="1" applyFill="1" applyBorder="1" applyAlignment="1" applyProtection="1">
      <alignment horizontal="left" vertical="top" indent="1"/>
    </xf>
    <xf numFmtId="164" fontId="12" fillId="3" borderId="0" xfId="0" applyNumberFormat="1" applyFont="1" applyFill="1" applyAlignment="1" applyProtection="1">
      <alignment vertical="top"/>
    </xf>
    <xf numFmtId="164" fontId="14" fillId="3" borderId="0" xfId="0" applyNumberFormat="1" applyFont="1" applyFill="1" applyAlignment="1" applyProtection="1">
      <alignment vertical="top"/>
    </xf>
    <xf numFmtId="164" fontId="9" fillId="3" borderId="0" xfId="0" applyNumberFormat="1" applyFont="1" applyFill="1" applyAlignment="1" applyProtection="1">
      <alignment vertical="top"/>
    </xf>
    <xf numFmtId="164" fontId="4" fillId="2" borderId="0" xfId="0" applyNumberFormat="1" applyFont="1" applyFill="1" applyBorder="1" applyAlignment="1" applyProtection="1"/>
    <xf numFmtId="164" fontId="7" fillId="2" borderId="0" xfId="0" quotePrefix="1" applyNumberFormat="1" applyFont="1" applyFill="1" applyAlignment="1" applyProtection="1">
      <alignment horizontal="left"/>
    </xf>
    <xf numFmtId="164" fontId="7" fillId="2" borderId="0" xfId="0" applyNumberFormat="1" applyFont="1" applyFill="1" applyBorder="1" applyAlignment="1" applyProtection="1"/>
    <xf numFmtId="164" fontId="15" fillId="2" borderId="0" xfId="0" quotePrefix="1" applyNumberFormat="1" applyFont="1" applyFill="1" applyAlignment="1" applyProtection="1">
      <alignment horizontal="left"/>
    </xf>
    <xf numFmtId="164" fontId="6" fillId="2" borderId="1" xfId="0" applyNumberFormat="1" applyFont="1" applyFill="1" applyBorder="1" applyProtection="1"/>
    <xf numFmtId="164" fontId="11" fillId="4" borderId="0" xfId="0" applyNumberFormat="1" applyFont="1" applyFill="1" applyAlignment="1" applyProtection="1">
      <alignment horizontal="left" vertical="top" indent="2"/>
    </xf>
    <xf numFmtId="164" fontId="15" fillId="2" borderId="0" xfId="0" applyNumberFormat="1" applyFont="1" applyFill="1" applyAlignment="1" applyProtection="1">
      <alignment horizontal="left"/>
    </xf>
    <xf numFmtId="164" fontId="11" fillId="4" borderId="0" xfId="0" applyNumberFormat="1" applyFont="1" applyFill="1" applyAlignment="1" applyProtection="1">
      <alignment horizontal="left" vertical="top" indent="1"/>
    </xf>
    <xf numFmtId="164" fontId="11" fillId="4" borderId="0" xfId="0" applyNumberFormat="1" applyFont="1" applyFill="1" applyAlignment="1" applyProtection="1">
      <alignment horizontal="left" vertical="top" wrapText="1" indent="2"/>
    </xf>
    <xf numFmtId="164" fontId="12" fillId="2" borderId="2" xfId="0" applyNumberFormat="1" applyFont="1" applyFill="1" applyBorder="1" applyAlignment="1" applyProtection="1">
      <alignment vertical="center"/>
    </xf>
    <xf numFmtId="164" fontId="12" fillId="2" borderId="2" xfId="0" applyNumberFormat="1" applyFont="1" applyFill="1" applyBorder="1" applyAlignment="1" applyProtection="1">
      <alignment horizontal="left" vertical="center"/>
    </xf>
    <xf numFmtId="164" fontId="0" fillId="2" borderId="2" xfId="0" applyNumberFormat="1" applyFill="1" applyBorder="1" applyProtection="1"/>
    <xf numFmtId="164" fontId="7" fillId="2" borderId="0" xfId="0" applyNumberFormat="1" applyFont="1" applyFill="1" applyAlignment="1" applyProtection="1">
      <alignment horizontal="left"/>
    </xf>
    <xf numFmtId="164" fontId="13" fillId="4" borderId="0" xfId="0" applyNumberFormat="1" applyFont="1" applyFill="1" applyAlignment="1" applyProtection="1">
      <alignment horizontal="left" vertical="top" indent="3"/>
    </xf>
    <xf numFmtId="164" fontId="12" fillId="2" borderId="0" xfId="0" quotePrefix="1" applyNumberFormat="1" applyFont="1" applyFill="1" applyAlignment="1" applyProtection="1">
      <alignment horizontal="left"/>
    </xf>
    <xf numFmtId="164" fontId="0" fillId="4" borderId="0" xfId="0" applyNumberFormat="1" applyFill="1" applyBorder="1" applyAlignment="1" applyProtection="1">
      <alignment vertical="top" wrapText="1"/>
    </xf>
    <xf numFmtId="164" fontId="7" fillId="4" borderId="0" xfId="0" applyNumberFormat="1" applyFont="1" applyFill="1" applyBorder="1" applyAlignment="1" applyProtection="1">
      <alignment vertical="top" wrapText="1"/>
    </xf>
    <xf numFmtId="164" fontId="11" fillId="4" borderId="0" xfId="0" applyNumberFormat="1" applyFont="1" applyFill="1" applyBorder="1" applyAlignment="1" applyProtection="1">
      <alignment vertical="top" wrapText="1"/>
    </xf>
    <xf numFmtId="164" fontId="13" fillId="4" borderId="0" xfId="0" applyNumberFormat="1" applyFont="1" applyFill="1" applyBorder="1" applyAlignment="1" applyProtection="1">
      <alignment vertical="top" wrapText="1"/>
    </xf>
    <xf numFmtId="164" fontId="15" fillId="5" borderId="0" xfId="0" applyNumberFormat="1" applyFont="1" applyFill="1" applyBorder="1" applyAlignment="1" applyProtection="1">
      <alignment vertical="top" wrapText="1"/>
    </xf>
    <xf numFmtId="164" fontId="8" fillId="4" borderId="0" xfId="0" applyNumberFormat="1" applyFont="1" applyFill="1" applyBorder="1" applyAlignment="1" applyProtection="1">
      <alignment vertical="top" wrapText="1"/>
    </xf>
    <xf numFmtId="164" fontId="16" fillId="4" borderId="0" xfId="0" applyNumberFormat="1" applyFont="1" applyFill="1" applyBorder="1" applyAlignment="1" applyProtection="1">
      <alignment vertical="top" wrapText="1"/>
    </xf>
    <xf numFmtId="164" fontId="0" fillId="4" borderId="1" xfId="0" applyNumberFormat="1" applyFill="1" applyBorder="1" applyAlignment="1" applyProtection="1">
      <alignment vertical="top" wrapText="1"/>
    </xf>
    <xf numFmtId="164" fontId="17" fillId="4" borderId="0" xfId="0" applyNumberFormat="1" applyFont="1" applyFill="1" applyBorder="1" applyAlignment="1" applyProtection="1">
      <alignment vertical="top" wrapText="1"/>
    </xf>
    <xf numFmtId="164" fontId="11" fillId="4" borderId="1" xfId="0" applyNumberFormat="1" applyFont="1" applyFill="1" applyBorder="1" applyAlignment="1" applyProtection="1">
      <alignment vertical="top" wrapText="1"/>
    </xf>
    <xf numFmtId="164" fontId="13" fillId="4" borderId="0" xfId="0" quotePrefix="1" applyNumberFormat="1" applyFont="1" applyFill="1" applyBorder="1" applyAlignment="1" applyProtection="1">
      <alignment vertical="top" wrapText="1"/>
    </xf>
    <xf numFmtId="164" fontId="11" fillId="4" borderId="0" xfId="0" quotePrefix="1" applyNumberFormat="1" applyFont="1" applyFill="1" applyBorder="1" applyAlignment="1" applyProtection="1">
      <alignment vertical="top" wrapText="1"/>
    </xf>
    <xf numFmtId="164" fontId="8" fillId="5" borderId="0" xfId="0" applyNumberFormat="1" applyFont="1" applyFill="1" applyBorder="1" applyAlignment="1" applyProtection="1">
      <alignment vertical="top" wrapText="1"/>
    </xf>
    <xf numFmtId="164" fontId="18" fillId="4" borderId="0" xfId="0" quotePrefix="1" applyNumberFormat="1" applyFont="1" applyFill="1" applyBorder="1" applyAlignment="1" applyProtection="1">
      <alignment vertical="top" wrapText="1"/>
    </xf>
    <xf numFmtId="164" fontId="19" fillId="3" borderId="0" xfId="0" applyNumberFormat="1" applyFont="1" applyFill="1" applyAlignment="1" applyProtection="1">
      <alignment vertical="top"/>
    </xf>
    <xf numFmtId="164" fontId="7" fillId="4" borderId="0" xfId="0" applyNumberFormat="1" applyFont="1" applyFill="1" applyBorder="1" applyAlignment="1" applyProtection="1">
      <alignment horizontal="left" vertical="top" indent="1"/>
    </xf>
    <xf numFmtId="164" fontId="11" fillId="4" borderId="0" xfId="0" quotePrefix="1" applyNumberFormat="1" applyFont="1" applyFill="1" applyBorder="1" applyAlignment="1" applyProtection="1">
      <alignment horizontal="left" vertical="top" indent="1"/>
    </xf>
    <xf numFmtId="164" fontId="13" fillId="4" borderId="0" xfId="0" applyNumberFormat="1" applyFont="1" applyFill="1" applyAlignment="1" applyProtection="1">
      <alignment horizontal="left" vertical="top" indent="1"/>
    </xf>
    <xf numFmtId="164" fontId="15" fillId="5" borderId="0" xfId="0" applyNumberFormat="1" applyFont="1" applyFill="1" applyBorder="1" applyAlignment="1" applyProtection="1">
      <alignment horizontal="left" vertical="top" indent="1"/>
    </xf>
    <xf numFmtId="164" fontId="8" fillId="4" borderId="0" xfId="0" applyNumberFormat="1" applyFont="1" applyFill="1" applyBorder="1" applyAlignment="1" applyProtection="1">
      <alignment horizontal="left" vertical="top" indent="1"/>
    </xf>
    <xf numFmtId="164" fontId="16" fillId="4" borderId="0" xfId="0" applyNumberFormat="1" applyFont="1" applyFill="1" applyBorder="1" applyAlignment="1" applyProtection="1">
      <alignment horizontal="left" vertical="top" indent="1"/>
    </xf>
    <xf numFmtId="164" fontId="17" fillId="4" borderId="0" xfId="0" applyNumberFormat="1" applyFont="1" applyFill="1" applyAlignment="1" applyProtection="1">
      <alignment horizontal="left" vertical="top" indent="1"/>
    </xf>
    <xf numFmtId="164" fontId="11" fillId="4" borderId="0" xfId="0" quotePrefix="1" applyNumberFormat="1" applyFont="1" applyFill="1" applyAlignment="1" applyProtection="1">
      <alignment horizontal="left" vertical="top" indent="1"/>
    </xf>
    <xf numFmtId="164" fontId="16" fillId="4" borderId="0" xfId="0" quotePrefix="1" applyNumberFormat="1" applyFont="1" applyFill="1" applyAlignment="1" applyProtection="1">
      <alignment horizontal="left" vertical="top" indent="1"/>
    </xf>
    <xf numFmtId="164" fontId="7" fillId="4" borderId="0" xfId="0" applyNumberFormat="1" applyFont="1" applyFill="1" applyAlignment="1" applyProtection="1">
      <alignment horizontal="left" vertical="top" indent="1"/>
    </xf>
    <xf numFmtId="164" fontId="17" fillId="4" borderId="0" xfId="0" quotePrefix="1" applyNumberFormat="1" applyFont="1" applyFill="1" applyAlignment="1" applyProtection="1">
      <alignment horizontal="left" vertical="top" indent="1"/>
    </xf>
    <xf numFmtId="164" fontId="11" fillId="4" borderId="1" xfId="0" applyNumberFormat="1" applyFont="1" applyFill="1" applyBorder="1" applyAlignment="1" applyProtection="1">
      <alignment horizontal="left" vertical="top" indent="1"/>
    </xf>
    <xf numFmtId="164" fontId="0" fillId="4" borderId="0" xfId="0" applyNumberFormat="1" applyFill="1" applyBorder="1" applyAlignment="1" applyProtection="1">
      <alignment horizontal="left" vertical="top" indent="1"/>
    </xf>
    <xf numFmtId="164" fontId="13" fillId="4" borderId="0" xfId="0" quotePrefix="1" applyNumberFormat="1" applyFont="1" applyFill="1" applyAlignment="1" applyProtection="1">
      <alignment horizontal="left" vertical="top" indent="1"/>
    </xf>
    <xf numFmtId="164" fontId="11" fillId="4" borderId="0" xfId="0" quotePrefix="1" applyNumberFormat="1" applyFont="1" applyFill="1" applyAlignment="1" applyProtection="1">
      <alignment horizontal="left" vertical="top" wrapText="1" indent="1"/>
    </xf>
    <xf numFmtId="3" fontId="12" fillId="3" borderId="0" xfId="0" applyNumberFormat="1" applyFont="1" applyFill="1" applyAlignment="1" applyProtection="1">
      <alignment vertical="top"/>
    </xf>
    <xf numFmtId="164" fontId="7" fillId="4" borderId="0" xfId="0" applyNumberFormat="1" applyFont="1" applyFill="1" applyBorder="1" applyAlignment="1" applyProtection="1">
      <alignment horizontal="left" vertical="top" indent="2"/>
    </xf>
    <xf numFmtId="164" fontId="11" fillId="4" borderId="0" xfId="0" quotePrefix="1" applyNumberFormat="1" applyFont="1" applyFill="1" applyBorder="1" applyAlignment="1" applyProtection="1">
      <alignment horizontal="left" vertical="top" indent="2"/>
    </xf>
    <xf numFmtId="164" fontId="11" fillId="4" borderId="0" xfId="0" applyNumberFormat="1" applyFont="1" applyFill="1" applyBorder="1" applyAlignment="1" applyProtection="1">
      <alignment horizontal="left" vertical="top" indent="2"/>
    </xf>
    <xf numFmtId="164" fontId="15" fillId="5" borderId="0" xfId="0" applyNumberFormat="1" applyFont="1" applyFill="1" applyBorder="1" applyAlignment="1" applyProtection="1">
      <alignment horizontal="left" vertical="top" indent="2"/>
    </xf>
    <xf numFmtId="164" fontId="16" fillId="4" borderId="0" xfId="0" applyNumberFormat="1" applyFont="1" applyFill="1" applyBorder="1" applyAlignment="1" applyProtection="1">
      <alignment horizontal="left" vertical="top" indent="2"/>
    </xf>
    <xf numFmtId="164" fontId="17" fillId="4" borderId="0" xfId="0" applyNumberFormat="1" applyFont="1" applyFill="1" applyAlignment="1" applyProtection="1">
      <alignment horizontal="left" vertical="top" indent="2"/>
    </xf>
    <xf numFmtId="164" fontId="11" fillId="4" borderId="0" xfId="0" quotePrefix="1" applyNumberFormat="1" applyFont="1" applyFill="1" applyAlignment="1" applyProtection="1">
      <alignment horizontal="left" vertical="top" indent="2"/>
    </xf>
    <xf numFmtId="164" fontId="0" fillId="4" borderId="1" xfId="0" applyNumberFormat="1" applyFill="1" applyBorder="1" applyAlignment="1" applyProtection="1">
      <alignment horizontal="left" vertical="top" indent="1"/>
    </xf>
    <xf numFmtId="164" fontId="16" fillId="4" borderId="0" xfId="0" quotePrefix="1" applyNumberFormat="1" applyFont="1" applyFill="1" applyAlignment="1" applyProtection="1">
      <alignment horizontal="left" vertical="top" indent="2"/>
    </xf>
    <xf numFmtId="164" fontId="7" fillId="4" borderId="0" xfId="0" applyNumberFormat="1" applyFont="1" applyFill="1" applyAlignment="1" applyProtection="1">
      <alignment horizontal="left" vertical="top" indent="2"/>
    </xf>
    <xf numFmtId="164" fontId="17" fillId="4" borderId="0" xfId="0" quotePrefix="1" applyNumberFormat="1" applyFont="1" applyFill="1" applyAlignment="1" applyProtection="1">
      <alignment horizontal="left" vertical="top" indent="2"/>
    </xf>
    <xf numFmtId="164" fontId="0" fillId="4" borderId="0" xfId="0" applyNumberFormat="1" applyFill="1" applyBorder="1" applyAlignment="1" applyProtection="1">
      <alignment horizontal="left" vertical="top" indent="2"/>
    </xf>
    <xf numFmtId="164" fontId="13" fillId="4" borderId="0" xfId="0" quotePrefix="1" applyNumberFormat="1" applyFont="1" applyFill="1" applyAlignment="1" applyProtection="1">
      <alignment horizontal="left" vertical="top" indent="2"/>
    </xf>
    <xf numFmtId="164" fontId="11" fillId="4" borderId="0" xfId="0" quotePrefix="1" applyNumberFormat="1" applyFont="1" applyFill="1" applyAlignment="1" applyProtection="1">
      <alignment horizontal="left" vertical="top" wrapText="1" indent="2"/>
    </xf>
    <xf numFmtId="164" fontId="17" fillId="4" borderId="0" xfId="0" applyNumberFormat="1" applyFont="1" applyFill="1" applyAlignment="1" applyProtection="1">
      <alignment horizontal="left" vertical="top" wrapText="1" indent="1"/>
    </xf>
    <xf numFmtId="164" fontId="15" fillId="5" borderId="0" xfId="0" applyNumberFormat="1" applyFont="1" applyFill="1" applyAlignment="1" applyProtection="1">
      <alignment horizontal="left" vertical="top" wrapText="1" indent="1"/>
    </xf>
    <xf numFmtId="164" fontId="13" fillId="4" borderId="0" xfId="0" applyNumberFormat="1" applyFont="1" applyFill="1" applyAlignment="1" applyProtection="1">
      <alignment horizontal="left" vertical="top" wrapText="1" indent="1"/>
    </xf>
    <xf numFmtId="164" fontId="16" fillId="4" borderId="0" xfId="0" applyNumberFormat="1" applyFont="1" applyFill="1" applyAlignment="1" applyProtection="1">
      <alignment horizontal="left" vertical="top" wrapText="1" indent="1"/>
    </xf>
    <xf numFmtId="164" fontId="15" fillId="5" borderId="0" xfId="0" applyNumberFormat="1" applyFont="1" applyFill="1" applyAlignment="1" applyProtection="1">
      <alignment horizontal="left" vertical="top" indent="1"/>
    </xf>
    <xf numFmtId="164" fontId="13" fillId="4" borderId="0" xfId="0" applyNumberFormat="1" applyFont="1" applyFill="1" applyBorder="1" applyAlignment="1" applyProtection="1">
      <alignment horizontal="left" vertical="top" indent="3"/>
    </xf>
    <xf numFmtId="164" fontId="11" fillId="4" borderId="0" xfId="0" applyNumberFormat="1" applyFont="1" applyFill="1" applyAlignment="1" applyProtection="1">
      <alignment horizontal="left" vertical="top" indent="3"/>
    </xf>
    <xf numFmtId="164" fontId="7" fillId="4" borderId="0" xfId="0" applyNumberFormat="1" applyFont="1" applyFill="1" applyAlignment="1" applyProtection="1">
      <alignment horizontal="left" vertical="top" wrapText="1" indent="1"/>
    </xf>
    <xf numFmtId="164" fontId="13" fillId="4" borderId="0" xfId="0" applyNumberFormat="1" applyFont="1" applyFill="1" applyAlignment="1" applyProtection="1">
      <alignment horizontal="left" vertical="top" indent="4"/>
    </xf>
    <xf numFmtId="164" fontId="17" fillId="4" borderId="0" xfId="0" quotePrefix="1" applyNumberFormat="1" applyFont="1" applyFill="1" applyAlignment="1" applyProtection="1">
      <alignment horizontal="left" vertical="top" wrapText="1" indent="1"/>
    </xf>
    <xf numFmtId="164" fontId="15" fillId="5" borderId="0" xfId="0" quotePrefix="1" applyNumberFormat="1" applyFont="1" applyFill="1" applyAlignment="1" applyProtection="1">
      <alignment horizontal="left" vertical="top" wrapText="1" indent="1"/>
    </xf>
    <xf numFmtId="164" fontId="13" fillId="4" borderId="0" xfId="0" quotePrefix="1" applyNumberFormat="1" applyFont="1" applyFill="1" applyAlignment="1" applyProtection="1">
      <alignment horizontal="left" vertical="top" wrapText="1" indent="1"/>
    </xf>
    <xf numFmtId="164" fontId="16" fillId="4" borderId="0" xfId="0" quotePrefix="1" applyNumberFormat="1" applyFont="1" applyFill="1" applyAlignment="1" applyProtection="1">
      <alignment horizontal="left" vertical="top" wrapText="1" indent="1"/>
    </xf>
    <xf numFmtId="164" fontId="7" fillId="4" borderId="0" xfId="0" quotePrefix="1" applyNumberFormat="1" applyFont="1" applyFill="1" applyAlignment="1" applyProtection="1">
      <alignment horizontal="left" vertical="top" wrapText="1" indent="1"/>
    </xf>
    <xf numFmtId="164" fontId="20" fillId="4" borderId="0" xfId="0" applyNumberFormat="1" applyFont="1" applyFill="1" applyBorder="1" applyAlignment="1" applyProtection="1">
      <alignment vertical="top" wrapText="1"/>
    </xf>
    <xf numFmtId="164" fontId="20" fillId="4" borderId="0" xfId="0" applyNumberFormat="1" applyFont="1" applyFill="1" applyAlignment="1" applyProtection="1">
      <alignment horizontal="left" vertical="top" indent="2"/>
    </xf>
    <xf numFmtId="164" fontId="20" fillId="4" borderId="0" xfId="0" applyNumberFormat="1" applyFont="1" applyFill="1" applyAlignment="1" applyProtection="1">
      <alignment horizontal="left" vertical="top" indent="3"/>
    </xf>
    <xf numFmtId="164" fontId="20" fillId="4" borderId="0" xfId="0" quotePrefix="1" applyNumberFormat="1" applyFont="1" applyFill="1" applyAlignment="1" applyProtection="1">
      <alignment horizontal="left" vertical="top" indent="2"/>
    </xf>
    <xf numFmtId="165" fontId="2" fillId="8" borderId="0" xfId="0" quotePrefix="1" applyNumberFormat="1" applyFont="1" applyFill="1" applyBorder="1" applyAlignment="1" applyProtection="1">
      <alignment horizontal="left"/>
    </xf>
    <xf numFmtId="0" fontId="0" fillId="8" borderId="0" xfId="0" applyFill="1"/>
    <xf numFmtId="164" fontId="3" fillId="8" borderId="0" xfId="0" applyNumberFormat="1" applyFont="1" applyFill="1" applyBorder="1" applyProtection="1"/>
    <xf numFmtId="0" fontId="29" fillId="8" borderId="0" xfId="2" quotePrefix="1" applyFont="1" applyFill="1"/>
    <xf numFmtId="0" fontId="27" fillId="8" borderId="0" xfId="3" applyFont="1" applyFill="1"/>
    <xf numFmtId="0" fontId="21" fillId="8" borderId="0" xfId="3" applyFill="1"/>
    <xf numFmtId="0" fontId="24" fillId="8" borderId="0" xfId="3" applyFont="1" applyFill="1" applyAlignment="1">
      <alignment vertical="center"/>
    </xf>
    <xf numFmtId="0" fontId="23" fillId="8" borderId="0" xfId="3" quotePrefix="1" applyFont="1" applyFill="1" applyAlignment="1">
      <alignment horizontal="left" vertical="center"/>
    </xf>
    <xf numFmtId="0" fontId="24" fillId="8" borderId="0" xfId="3" quotePrefix="1" applyFont="1" applyFill="1" applyAlignment="1">
      <alignment horizontal="left" vertical="center"/>
    </xf>
    <xf numFmtId="0" fontId="6" fillId="8" borderId="0" xfId="3" quotePrefix="1" applyFont="1" applyFill="1" applyAlignment="1">
      <alignment horizontal="left"/>
    </xf>
    <xf numFmtId="0" fontId="28" fillId="9" borderId="0" xfId="8" quotePrefix="1" applyFont="1" applyFill="1" applyAlignment="1">
      <alignment horizontal="left" vertical="center"/>
    </xf>
    <xf numFmtId="0" fontId="24" fillId="8" borderId="0" xfId="7" applyFont="1" applyFill="1" applyAlignment="1">
      <alignment vertical="center"/>
    </xf>
    <xf numFmtId="0" fontId="24" fillId="8" borderId="0" xfId="7" applyFont="1" applyFill="1"/>
    <xf numFmtId="0" fontId="30" fillId="8" borderId="0" xfId="3" quotePrefix="1" applyFont="1" applyFill="1" applyAlignment="1">
      <alignment horizontal="left" vertical="center"/>
    </xf>
    <xf numFmtId="0" fontId="31" fillId="8" borderId="0" xfId="8" quotePrefix="1" applyFont="1" applyFill="1"/>
    <xf numFmtId="0" fontId="32" fillId="8" borderId="0" xfId="0" applyFont="1" applyFill="1"/>
    <xf numFmtId="165" fontId="33" fillId="2" borderId="0" xfId="0" applyNumberFormat="1" applyFont="1" applyFill="1" applyBorder="1" applyProtection="1"/>
    <xf numFmtId="165" fontId="33" fillId="3" borderId="0" xfId="0" applyNumberFormat="1" applyFont="1" applyFill="1" applyProtection="1"/>
    <xf numFmtId="165" fontId="33" fillId="2" borderId="0" xfId="0" applyNumberFormat="1" applyFont="1" applyFill="1" applyProtection="1"/>
    <xf numFmtId="0" fontId="25" fillId="8" borderId="0" xfId="8" applyFill="1" applyAlignment="1">
      <alignment horizontal="center"/>
    </xf>
    <xf numFmtId="164" fontId="10" fillId="3" borderId="0" xfId="0" applyNumberFormat="1" applyFont="1" applyFill="1" applyAlignment="1" applyProtection="1">
      <alignment vertical="center"/>
    </xf>
    <xf numFmtId="164" fontId="12" fillId="3" borderId="0" xfId="0" applyNumberFormat="1" applyFont="1" applyFill="1" applyAlignment="1" applyProtection="1">
      <alignment vertical="center"/>
    </xf>
    <xf numFmtId="164" fontId="34" fillId="3" borderId="0" xfId="0" applyNumberFormat="1" applyFont="1" applyFill="1" applyAlignment="1" applyProtection="1">
      <alignment vertical="top"/>
    </xf>
    <xf numFmtId="164" fontId="34" fillId="3" borderId="0" xfId="0" applyNumberFormat="1" applyFont="1" applyFill="1" applyAlignment="1" applyProtection="1">
      <alignment vertical="center"/>
    </xf>
    <xf numFmtId="164" fontId="8" fillId="4" borderId="0" xfId="0" applyNumberFormat="1" applyFont="1" applyFill="1" applyAlignment="1" applyProtection="1">
      <alignment horizontal="left" vertical="top" indent="1"/>
    </xf>
    <xf numFmtId="164" fontId="8" fillId="4" borderId="0" xfId="0" quotePrefix="1" applyNumberFormat="1" applyFont="1" applyFill="1" applyAlignment="1" applyProtection="1">
      <alignment horizontal="left" vertical="top" wrapText="1" indent="1"/>
    </xf>
    <xf numFmtId="0" fontId="35" fillId="8" borderId="0" xfId="0" applyFont="1" applyFill="1"/>
    <xf numFmtId="0" fontId="25" fillId="8" borderId="0" xfId="8" quotePrefix="1" applyFill="1"/>
    <xf numFmtId="164" fontId="7" fillId="6" borderId="6" xfId="0" applyNumberFormat="1" applyFont="1" applyFill="1" applyBorder="1" applyAlignment="1" applyProtection="1">
      <alignment horizontal="left" vertical="center" wrapText="1"/>
    </xf>
    <xf numFmtId="0" fontId="7" fillId="6" borderId="7" xfId="0" applyFont="1" applyFill="1" applyBorder="1" applyAlignment="1" applyProtection="1">
      <alignment horizontal="left" vertical="center"/>
    </xf>
    <xf numFmtId="0" fontId="7" fillId="6" borderId="8" xfId="0" applyFont="1" applyFill="1" applyBorder="1" applyAlignment="1" applyProtection="1">
      <alignment horizontal="left" vertical="center"/>
    </xf>
    <xf numFmtId="164" fontId="7" fillId="6" borderId="3" xfId="0" applyNumberFormat="1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/>
    </xf>
    <xf numFmtId="0" fontId="7" fillId="6" borderId="5" xfId="0" applyFont="1" applyFill="1" applyBorder="1" applyAlignment="1" applyProtection="1">
      <alignment horizontal="center" vertical="center"/>
    </xf>
    <xf numFmtId="164" fontId="7" fillId="6" borderId="3" xfId="0" quotePrefix="1" applyNumberFormat="1" applyFont="1" applyFill="1" applyBorder="1" applyAlignment="1" applyProtection="1">
      <alignment horizontal="center" vertical="center" wrapText="1"/>
    </xf>
    <xf numFmtId="164" fontId="7" fillId="6" borderId="4" xfId="0" applyNumberFormat="1" applyFont="1" applyFill="1" applyBorder="1" applyAlignment="1" applyProtection="1">
      <alignment horizontal="center" vertical="center" wrapText="1"/>
    </xf>
    <xf numFmtId="164" fontId="7" fillId="6" borderId="5" xfId="0" applyNumberFormat="1" applyFont="1" applyFill="1" applyBorder="1" applyAlignment="1" applyProtection="1">
      <alignment horizontal="center" vertical="center" wrapText="1"/>
    </xf>
  </cellXfs>
  <cellStyles count="9">
    <cellStyle name="Estilo 1" xfId="5"/>
    <cellStyle name="Hipervínculo" xfId="8" builtinId="8"/>
    <cellStyle name="Normal" xfId="0" builtinId="0"/>
    <cellStyle name="Normal 2" xfId="1"/>
    <cellStyle name="Normal 3" xfId="4"/>
    <cellStyle name="Normal 4" xfId="6"/>
    <cellStyle name="Normal 5" xfId="3"/>
    <cellStyle name="Normal 5 2" xfId="7"/>
    <cellStyle name="Normal 6" xfId="2"/>
  </cellStyles>
  <dxfs count="11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A6CAF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99CCFF"/>
      <rgbColor rgb="00DFEAF9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4B2274"/>
      <rgbColor rgb="00336666"/>
      <rgbColor rgb="00003300"/>
      <rgbColor rgb="00333300"/>
      <rgbColor rgb="00663300"/>
      <rgbColor rgb="00993366"/>
      <rgbColor rgb="00DFEAF9"/>
      <rgbColor rgb="00EEF4FC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tabSelected="1" zoomScaleNormal="100" workbookViewId="0">
      <pane ySplit="7" topLeftCell="A16" activePane="bottomLeft" state="frozen"/>
      <selection activeCell="E23" sqref="E23"/>
      <selection pane="bottomLeft"/>
    </sheetView>
  </sheetViews>
  <sheetFormatPr baseColWidth="10" defaultColWidth="11.42578125" defaultRowHeight="12.75"/>
  <cols>
    <col min="1" max="1" width="9.140625" style="101" bestFit="1" customWidth="1"/>
    <col min="2" max="2" width="58.140625" style="101" customWidth="1"/>
    <col min="3" max="3" width="2.7109375" style="101" customWidth="1"/>
    <col min="4" max="4" width="57.85546875" style="101" customWidth="1"/>
    <col min="5" max="16384" width="11.42578125" style="101"/>
  </cols>
  <sheetData>
    <row r="1" spans="1:4" ht="15.75">
      <c r="A1" s="104" t="s">
        <v>161</v>
      </c>
      <c r="B1" s="105"/>
      <c r="C1" s="105"/>
    </row>
    <row r="2" spans="1:4" ht="20.25">
      <c r="A2" s="106"/>
      <c r="B2" s="113" t="s">
        <v>162</v>
      </c>
      <c r="C2" s="106"/>
    </row>
    <row r="3" spans="1:4" ht="18">
      <c r="A3" s="106"/>
      <c r="B3" s="107" t="s">
        <v>285</v>
      </c>
      <c r="C3" s="106"/>
    </row>
    <row r="4" spans="1:4" ht="15.75">
      <c r="A4" s="105"/>
      <c r="B4" s="108" t="s">
        <v>268</v>
      </c>
      <c r="C4" s="105"/>
    </row>
    <row r="5" spans="1:4">
      <c r="A5" s="105"/>
      <c r="B5" s="109" t="s">
        <v>295</v>
      </c>
      <c r="C5" s="105"/>
    </row>
    <row r="7" spans="1:4" ht="15.75">
      <c r="B7" s="110" t="s">
        <v>163</v>
      </c>
      <c r="C7" s="111"/>
      <c r="D7" s="110" t="s">
        <v>202</v>
      </c>
    </row>
    <row r="8" spans="1:4" ht="15.75">
      <c r="B8" s="112"/>
      <c r="C8" s="111"/>
      <c r="D8" s="112"/>
    </row>
    <row r="9" spans="1:4" ht="14.25">
      <c r="B9" s="114" t="s">
        <v>165</v>
      </c>
      <c r="D9" s="114" t="s">
        <v>164</v>
      </c>
    </row>
    <row r="10" spans="1:4" ht="14.25">
      <c r="B10" s="114" t="s">
        <v>166</v>
      </c>
      <c r="D10" s="114" t="s">
        <v>184</v>
      </c>
    </row>
    <row r="11" spans="1:4" ht="14.25">
      <c r="B11" s="114" t="s">
        <v>167</v>
      </c>
      <c r="D11" s="114" t="s">
        <v>185</v>
      </c>
    </row>
    <row r="12" spans="1:4" ht="14.25">
      <c r="B12" s="114" t="s">
        <v>168</v>
      </c>
      <c r="D12" s="114" t="s">
        <v>186</v>
      </c>
    </row>
    <row r="13" spans="1:4" ht="14.25">
      <c r="B13" s="114" t="s">
        <v>169</v>
      </c>
      <c r="D13" s="114" t="s">
        <v>187</v>
      </c>
    </row>
    <row r="14" spans="1:4" ht="14.25">
      <c r="B14" s="114" t="s">
        <v>170</v>
      </c>
      <c r="D14" s="114" t="s">
        <v>188</v>
      </c>
    </row>
    <row r="15" spans="1:4" ht="14.25">
      <c r="B15" s="114" t="s">
        <v>171</v>
      </c>
      <c r="D15" s="114" t="s">
        <v>189</v>
      </c>
    </row>
    <row r="16" spans="1:4" ht="14.25">
      <c r="B16" s="114" t="s">
        <v>172</v>
      </c>
      <c r="D16" s="114" t="s">
        <v>190</v>
      </c>
    </row>
    <row r="17" spans="1:4" ht="14.25">
      <c r="B17" s="114" t="s">
        <v>173</v>
      </c>
      <c r="D17" s="114" t="s">
        <v>191</v>
      </c>
    </row>
    <row r="18" spans="1:4" ht="14.25">
      <c r="A18" s="114"/>
      <c r="B18" s="114" t="s">
        <v>174</v>
      </c>
      <c r="C18" s="114"/>
      <c r="D18" s="114" t="s">
        <v>192</v>
      </c>
    </row>
    <row r="19" spans="1:4" ht="14.25">
      <c r="A19" s="114"/>
      <c r="B19" s="114" t="s">
        <v>175</v>
      </c>
      <c r="C19" s="114"/>
      <c r="D19" s="114" t="s">
        <v>193</v>
      </c>
    </row>
    <row r="20" spans="1:4" ht="14.25">
      <c r="A20" s="114"/>
      <c r="B20" s="114" t="s">
        <v>176</v>
      </c>
      <c r="C20" s="114"/>
      <c r="D20" s="114" t="s">
        <v>194</v>
      </c>
    </row>
    <row r="21" spans="1:4" ht="14.25">
      <c r="A21" s="114"/>
      <c r="B21" s="114" t="s">
        <v>177</v>
      </c>
      <c r="C21" s="114"/>
      <c r="D21" s="114" t="s">
        <v>195</v>
      </c>
    </row>
    <row r="22" spans="1:4" ht="14.25">
      <c r="A22" s="114"/>
      <c r="B22" s="114" t="s">
        <v>178</v>
      </c>
      <c r="C22" s="114"/>
      <c r="D22" s="114" t="s">
        <v>196</v>
      </c>
    </row>
    <row r="23" spans="1:4" ht="14.25">
      <c r="A23" s="114"/>
      <c r="B23" s="114" t="s">
        <v>179</v>
      </c>
      <c r="C23" s="114"/>
      <c r="D23" s="114" t="s">
        <v>197</v>
      </c>
    </row>
    <row r="24" spans="1:4" ht="14.25">
      <c r="A24" s="114"/>
      <c r="B24" s="114" t="s">
        <v>180</v>
      </c>
      <c r="C24" s="114"/>
      <c r="D24" s="114" t="s">
        <v>198</v>
      </c>
    </row>
    <row r="25" spans="1:4" ht="14.25">
      <c r="A25" s="114"/>
      <c r="B25" s="114" t="s">
        <v>181</v>
      </c>
      <c r="C25" s="114"/>
      <c r="D25" s="114" t="s">
        <v>199</v>
      </c>
    </row>
    <row r="26" spans="1:4" ht="14.25">
      <c r="A26" s="114"/>
      <c r="B26" s="114" t="s">
        <v>182</v>
      </c>
      <c r="C26" s="114"/>
      <c r="D26" s="114" t="s">
        <v>200</v>
      </c>
    </row>
    <row r="27" spans="1:4" ht="14.25">
      <c r="A27" s="114"/>
      <c r="B27" s="114" t="s">
        <v>183</v>
      </c>
      <c r="C27" s="114"/>
      <c r="D27" s="114" t="s">
        <v>201</v>
      </c>
    </row>
    <row r="28" spans="1:4" ht="14.25">
      <c r="A28" s="114"/>
      <c r="B28" s="114" t="s">
        <v>256</v>
      </c>
      <c r="C28" s="114"/>
      <c r="D28" s="114" t="s">
        <v>257</v>
      </c>
    </row>
    <row r="29" spans="1:4" ht="14.25">
      <c r="A29" s="114"/>
      <c r="B29" s="114" t="s">
        <v>262</v>
      </c>
      <c r="C29" s="114"/>
      <c r="D29" s="114" t="s">
        <v>263</v>
      </c>
    </row>
    <row r="30" spans="1:4" ht="14.25">
      <c r="A30" s="114"/>
      <c r="B30" s="114" t="s">
        <v>266</v>
      </c>
      <c r="C30" s="114"/>
      <c r="D30" s="114" t="s">
        <v>267</v>
      </c>
    </row>
    <row r="31" spans="1:4" ht="14.25">
      <c r="A31" s="114"/>
      <c r="B31" s="114" t="s">
        <v>269</v>
      </c>
      <c r="C31" s="114"/>
      <c r="D31" s="114" t="s">
        <v>270</v>
      </c>
    </row>
    <row r="32" spans="1:4" ht="14.25">
      <c r="A32" s="114"/>
      <c r="B32" s="114" t="s">
        <v>275</v>
      </c>
      <c r="C32" s="114"/>
      <c r="D32" s="114" t="s">
        <v>276</v>
      </c>
    </row>
    <row r="33" spans="1:4" ht="14.25">
      <c r="A33" s="114"/>
      <c r="B33" s="114" t="s">
        <v>277</v>
      </c>
      <c r="C33" s="114"/>
      <c r="D33" s="114" t="s">
        <v>278</v>
      </c>
    </row>
    <row r="34" spans="1:4" ht="14.25">
      <c r="A34" s="114"/>
      <c r="B34" s="114" t="s">
        <v>281</v>
      </c>
      <c r="C34" s="114"/>
      <c r="D34" s="114" t="s">
        <v>283</v>
      </c>
    </row>
    <row r="35" spans="1:4" ht="14.25">
      <c r="A35" s="114"/>
      <c r="B35" s="114" t="s">
        <v>286</v>
      </c>
      <c r="C35" s="114"/>
      <c r="D35" s="114" t="s">
        <v>288</v>
      </c>
    </row>
    <row r="36" spans="1:4" ht="14.25">
      <c r="A36" s="114"/>
      <c r="B36" s="114" t="s">
        <v>287</v>
      </c>
      <c r="C36" s="114"/>
      <c r="D36" s="114" t="s">
        <v>289</v>
      </c>
    </row>
    <row r="37" spans="1:4" ht="14.25">
      <c r="A37" s="114"/>
      <c r="B37" s="114"/>
      <c r="C37" s="114"/>
      <c r="D37" s="114"/>
    </row>
    <row r="38" spans="1:4">
      <c r="B38" s="127"/>
    </row>
    <row r="39" spans="1:4">
      <c r="B39" s="101" t="s">
        <v>294</v>
      </c>
    </row>
    <row r="40" spans="1:4">
      <c r="B40" s="126" t="s">
        <v>296</v>
      </c>
    </row>
  </sheetData>
  <hyperlinks>
    <hyperlink ref="D25" location="'Tabla17b AACC 2011'!A1" display="Tabla 17b: Cuentas del subsector AACC del año 2011"/>
    <hyperlink ref="D26" location="'Tabla18b AACC 2012'!A1" display="Tabla 18b: Cuentas del subsector AACC del año 2012"/>
    <hyperlink ref="B9" location="'Tabla1a AAPP 1995'!A1" display="Tabla 1a: Cuentas de las AAPP del año 1995"/>
    <hyperlink ref="B10" location="'Tabla2a AAPP 1996'!A1" display="Tabla 2a: Cuentas de las AAPP del año 1996"/>
    <hyperlink ref="B11" location="'Tabla3a AAPP 1997'!A1" display="Tabla 3a: Cuentas de las AAPP del año 1997"/>
    <hyperlink ref="B12" location="'Tabla4a AAPP 1998'!A1" display="Tabla 4a: Cuentas de las AAPP del año 1998"/>
    <hyperlink ref="B13" location="'Tabla5a AAPP 1999'!A1" display="Tabla 5a: Cuentas de las AAPP del año 1999"/>
    <hyperlink ref="B14" location="'Tabla5a AAPP 1999'!A1" display="Tabla 6a: Cuentas de las AAPP del año 2000"/>
    <hyperlink ref="B15" location="'Tabla7a AAPP 2001'!A1" display="Tabla 7a: Cuentas de las AAPP del año 2001"/>
    <hyperlink ref="B16" location="'Tabla8a AAPP 2002'!A1" display="Tabla 8a: Cuentas de las AAPP del año 2002"/>
    <hyperlink ref="B17" location="'Tabla9a AAPP 2003'!A1" display="Tabla 9a: Cuentas de las AAPP del año 2003"/>
    <hyperlink ref="B18" location="'Tabla10a AAPP 2004'!A1" display="Tabla 10a: Cuentas de las AAPP del año 2004"/>
    <hyperlink ref="B19" location="'Tabla11a AAPP 2005'!A1" display="Tabla 11a: Cuentas de las AAPP del año 2005"/>
    <hyperlink ref="B20" location="'Tabla12a AAPP 2006'!A1" display="Tabla 12a: Cuentas de las AAPP del año 2006"/>
    <hyperlink ref="B21" location="'Tabla13a AAPP 2007'!A1" display="Tabla 13a: Cuentas de las AAPP del año 2007"/>
    <hyperlink ref="B22" location="'Tabla14a AAPP 2008'!A1" display="Tabla 14a: Cuentas de las AAPP del año 2008"/>
    <hyperlink ref="B23" location="'Tabla15a AAPP 2009'!A1" display="Tabla 15a: Cuentas de las AAPP del año 2009"/>
    <hyperlink ref="B24" location="'Tabla16a AAPP 2010'!A1" display="Tabla 16a: Cuentas de las AAPP del año 2010"/>
    <hyperlink ref="B25" location="'Tabla17a AAPP 2011'!A1" display="Tabla 17a: Cuentas de las AAPP del año 2011"/>
    <hyperlink ref="B26" location="'Tabla18a AAPP 2012'!A1" display="Tabla 18a: Cuentas de las AAPP del año 2012"/>
    <hyperlink ref="B27" location="'Tabla19a AAPP 2013'!A1" display="Tabla 19a: Cuentas de las AAPP del año 2013"/>
    <hyperlink ref="D15" location="'Tabla7b AACC 2001'!A1" display="Tabla 7b: Cuentas del subsector AACC del año 2001"/>
    <hyperlink ref="D16" location="'Tabla8b AACC 2002'!A1" display="Tabla 8b: Cuentas del subsector AACC del año 2002"/>
    <hyperlink ref="D17" location="'Tabla9b AACC 2003'!A1" display="Tabla 9b: Cuentas del subsector AACC del año 2003"/>
    <hyperlink ref="D18" location="'Tabla10b AACC 2004'!A1" display="Tabla 10b: Cuentas del subsector AACC del año 2004"/>
    <hyperlink ref="D19" location="'Tabla11b AACC 2005'!A1" display="Tabla 11b: Cuentas del subsector AACC del año 2005"/>
    <hyperlink ref="D20" location="'Tabla12b AACC 2006'!A1" display="Tabla 12b: Cuentas del subsector AACC del año 2006"/>
    <hyperlink ref="D21" location="'Tabla13b AACC 2007'!A1" display="Tabla 13b: Cuentas del subsector AACC del año 2007"/>
    <hyperlink ref="D22" location="'Tabla14b AACC 2008'!A1" display="Tabla 14b: Cuentas del subsector AACC del año 2008"/>
    <hyperlink ref="D23" location="'Tabla15b AACC 2009'!A1" display="Tabla 15b: Cuentas del subsector AACC del año 2009"/>
    <hyperlink ref="D24" location="'Tabla16b AACC 2010'!A1" display="Tabla 16b: Cuentas del subsector AACC del año 2010"/>
    <hyperlink ref="D27" location="'Tabla19b AACC 2013'!A1" display="Tabla 19b: Cuentas del subsector AACC del año 2013"/>
    <hyperlink ref="D14" location="'Tabla6b AACC 2000'!A1" display="Tabla 6b: Cuentas del subsector AACC del año 2000"/>
    <hyperlink ref="D10" location="'Tabla2b AACC 1996'!A1" display="Tabla 2b: Cuentas del subsector AACC del año 1996"/>
    <hyperlink ref="D9" location="'Tabla1b AACC 1995'!A1" display="Tabla 1b: Cuentas del subsector AACC del año 1995"/>
    <hyperlink ref="D11" location="'Tabla3b AACC 1997'!A1" display="Tabla 3b: Cuentas del subsector AACC del año 1997"/>
    <hyperlink ref="D12" location="'Tabla4b AACC 1998'!A1" display="Tabla 4b: Cuentas del subsector AACC del año 1998"/>
    <hyperlink ref="D13" location="'Tabla5b AACC 1999'!A1" display="Tabla 5b: Cuentas del subsector AACC del año 1999"/>
    <hyperlink ref="B28" location="'Tabla20a AAPP 2014'!A1" display="Tabla 20a: Cuentas de las AAPP del año 2014"/>
    <hyperlink ref="D28" location="'Tabla20b AACC 2014'!A1" display="Tabla 20b: Cuentas del subsector AACC del año 2014"/>
    <hyperlink ref="D29" location="'Tabla21b AACC 2015'!A1" display="Tabla 21b: Cuentas del subsector AACC del año 2015"/>
    <hyperlink ref="B29" location="'Tabla21a AAPP 2015'!A1" display="Tabla 21a: Cuentas de las AAPP del año 2015 "/>
    <hyperlink ref="B30" location="'Tabla22a AAPP 2016'!A1" display="Tabla 22a: Cuentas de las AAPP del año 2016"/>
    <hyperlink ref="D30" location="'Tabla22b AACC 2016'!A1" display="Tabla 22b: Cuentas del subsector AACC del año 2016"/>
    <hyperlink ref="B31" location="'Tabla23a AAPP 2017'!A1" display="Tabla 23a: Cuentas de las AAPP del año 2017_"/>
    <hyperlink ref="D31" location="'Tabla23b AACC 2017'!A1" display="Tabla 23b: Cuentas del subsector AACC del año 2017"/>
    <hyperlink ref="D32" location="'Tabla24b AACC 2018'!A1" display="Tabla 24b: Cuentas del subsector AACC del año 2018"/>
    <hyperlink ref="B33" location="'Tabla25a AAPP 2019'!A1" display="Tabla 25a: Cuentas de las AAPP del año 2019"/>
    <hyperlink ref="B32" location="'Tabla24a AAPP 2018'!A1" display="Tabla 24a: Cuentas de las AAPP del año 2018"/>
    <hyperlink ref="D33" location="'Tabla25b AACC 2019'!A1" display="Tabla 25b: Cuentas del subsector AACC del año 2019"/>
    <hyperlink ref="B34" location="'Tabla26a AAPP 2020'!A1" display="Tabla 26a: Cuentas de las AAPP del año 2020"/>
    <hyperlink ref="D34" location="'Tabla26b AACC 2020'!A1" display="Tabla 26b: Cuentas del subsector AACC del año 2020"/>
    <hyperlink ref="B35" location="'Tabla27a AAPP 2021'!A1" display="Tabla 27a: Cuentas de las AAPP del año 2021"/>
    <hyperlink ref="D35" location="'Tabla27b AACC 2021'!A1" display="Tabla 27b: Cuentas del subsector AACC del año 2021"/>
    <hyperlink ref="B36" location="'Tabla28a AAPP 2022_P'!A1" display="Tabla 28a: Cuentas de las AAPP del año 2022_P"/>
    <hyperlink ref="D36" location="'Tabla28b AACC 2022_P'!A1" display="Tabla 28b: Cuentas del subsector AACC del año 2022_P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97203</v>
      </c>
      <c r="J16" s="38">
        <f>+C46+C51+C52+C21+C25</f>
        <v>27847</v>
      </c>
      <c r="K16" s="38">
        <f>+D46+D51+D52+D21+D25</f>
        <v>39382</v>
      </c>
      <c r="L16" s="38">
        <f>+E46+E51+E52+E21+E25</f>
        <v>20984</v>
      </c>
      <c r="M16" s="38">
        <f>+F46+F51+F52+F21+F25</f>
        <v>8990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6009</v>
      </c>
      <c r="J17" s="39">
        <v>1581</v>
      </c>
      <c r="K17" s="39">
        <v>1350</v>
      </c>
      <c r="L17" s="39">
        <v>2705</v>
      </c>
      <c r="M17" s="39">
        <v>373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3016</v>
      </c>
      <c r="J18" s="39">
        <v>1424</v>
      </c>
      <c r="K18" s="39">
        <v>1424</v>
      </c>
      <c r="L18" s="39">
        <v>152</v>
      </c>
      <c r="M18" s="39">
        <v>16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88178</v>
      </c>
      <c r="J19" s="39">
        <f>+J16-J17-J18</f>
        <v>24842</v>
      </c>
      <c r="K19" s="39">
        <f>+K16-K17-K18</f>
        <v>36608</v>
      </c>
      <c r="L19" s="39">
        <f>+L16-L17-L18</f>
        <v>18127</v>
      </c>
      <c r="M19" s="39">
        <f>+M16-M17-M18</f>
        <v>8601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1644</v>
      </c>
      <c r="J20" s="47">
        <v>211</v>
      </c>
      <c r="K20" s="47">
        <v>1150</v>
      </c>
      <c r="L20" s="47">
        <v>283</v>
      </c>
      <c r="M20" s="47">
        <v>0</v>
      </c>
      <c r="O20" s="120"/>
      <c r="P20" s="19"/>
    </row>
    <row r="21" spans="2:16" s="17" customFormat="1" ht="16.149999999999999" customHeight="1">
      <c r="B21" s="38">
        <v>23528</v>
      </c>
      <c r="C21" s="38">
        <v>4670</v>
      </c>
      <c r="D21" s="38">
        <v>7824</v>
      </c>
      <c r="E21" s="38">
        <v>8362</v>
      </c>
      <c r="F21" s="38">
        <v>2672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73675</v>
      </c>
      <c r="C23" s="41">
        <f>+J16-C21</f>
        <v>23177</v>
      </c>
      <c r="D23" s="41">
        <f>+K16-D21</f>
        <v>31558</v>
      </c>
      <c r="E23" s="41">
        <f>+L16-E21</f>
        <v>12622</v>
      </c>
      <c r="F23" s="41">
        <f>+M16-F21</f>
        <v>6318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12565</v>
      </c>
      <c r="C25" s="38">
        <v>5908</v>
      </c>
      <c r="D25" s="38">
        <v>4152</v>
      </c>
      <c r="E25" s="38">
        <v>2275</v>
      </c>
      <c r="F25" s="38">
        <v>230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61110</v>
      </c>
      <c r="C27" s="41">
        <f>+C23-C25</f>
        <v>17269</v>
      </c>
      <c r="D27" s="41">
        <f>+D23-D25</f>
        <v>27406</v>
      </c>
      <c r="E27" s="41">
        <f>+E23-E25</f>
        <v>10347</v>
      </c>
      <c r="F27" s="41">
        <f>+F23-F25</f>
        <v>6088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61110</v>
      </c>
      <c r="J44" s="43">
        <f>+C27</f>
        <v>17269</v>
      </c>
      <c r="K44" s="43">
        <f>+D27</f>
        <v>27406</v>
      </c>
      <c r="L44" s="43">
        <f>+E27</f>
        <v>10347</v>
      </c>
      <c r="M44" s="43">
        <f>+F27</f>
        <v>6088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61026</v>
      </c>
      <c r="C46" s="38">
        <v>17246</v>
      </c>
      <c r="D46" s="38">
        <v>27370</v>
      </c>
      <c r="E46" s="38">
        <v>10345</v>
      </c>
      <c r="F46" s="38">
        <v>6065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f>+C47+D47+E47+F47</f>
        <v>46948</v>
      </c>
      <c r="C47" s="39">
        <v>13135</v>
      </c>
      <c r="D47" s="39">
        <v>21288</v>
      </c>
      <c r="E47" s="39">
        <v>7790</v>
      </c>
      <c r="F47" s="39">
        <v>4735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14078</v>
      </c>
      <c r="C48" s="39">
        <f>SUM(C49:C50)</f>
        <v>4111</v>
      </c>
      <c r="D48" s="39">
        <f>SUM(D49:D50)</f>
        <v>6082</v>
      </c>
      <c r="E48" s="39">
        <f>SUM(E49:E50)</f>
        <v>2555</v>
      </c>
      <c r="F48" s="39">
        <f>SUM(F49:F50)</f>
        <v>1330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f t="shared" ref="B49:B50" si="0">+C49+D49+E49+F49</f>
        <v>8992</v>
      </c>
      <c r="C49" s="96">
        <v>1506</v>
      </c>
      <c r="D49" s="96">
        <v>3871</v>
      </c>
      <c r="E49" s="96">
        <v>2357</v>
      </c>
      <c r="F49" s="96">
        <v>1258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f t="shared" si="0"/>
        <v>5086</v>
      </c>
      <c r="C50" s="96">
        <v>2605</v>
      </c>
      <c r="D50" s="96">
        <v>2211</v>
      </c>
      <c r="E50" s="96">
        <v>198</v>
      </c>
      <c r="F50" s="96">
        <v>72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84</v>
      </c>
      <c r="C51" s="38">
        <v>23</v>
      </c>
      <c r="D51" s="38">
        <v>36</v>
      </c>
      <c r="E51" s="38">
        <v>2</v>
      </c>
      <c r="F51" s="38">
        <v>23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67886</v>
      </c>
      <c r="J70" s="38">
        <f>+J71+J75</f>
        <v>47863</v>
      </c>
      <c r="K70" s="38">
        <f>+K71+K75</f>
        <v>7979</v>
      </c>
      <c r="L70" s="38">
        <f>+L71+L75</f>
        <v>12044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60668</v>
      </c>
      <c r="J71" s="39">
        <f>+J72+J73+J74</f>
        <v>47663</v>
      </c>
      <c r="K71" s="39">
        <f>+K72+K73+K74</f>
        <v>7867</v>
      </c>
      <c r="L71" s="39">
        <f>+L72+L73+L74</f>
        <v>5138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35072</v>
      </c>
      <c r="J72" s="39">
        <v>31255</v>
      </c>
      <c r="K72" s="39">
        <v>1300</v>
      </c>
      <c r="L72" s="39">
        <v>2517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118</v>
      </c>
      <c r="J73" s="39">
        <v>23</v>
      </c>
      <c r="K73" s="39">
        <v>56</v>
      </c>
      <c r="L73" s="39">
        <v>39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25478</v>
      </c>
      <c r="J74" s="39">
        <v>16385</v>
      </c>
      <c r="K74" s="39">
        <v>6511</v>
      </c>
      <c r="L74" s="39">
        <v>2582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7218</v>
      </c>
      <c r="J75" s="39">
        <v>200</v>
      </c>
      <c r="K75" s="39">
        <v>112</v>
      </c>
      <c r="L75" s="39">
        <v>6906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-7221</v>
      </c>
      <c r="J76" s="38">
        <f>+J77+J78</f>
        <v>-2512</v>
      </c>
      <c r="K76" s="38">
        <f>+K77+K78</f>
        <v>-1455</v>
      </c>
      <c r="L76" s="38">
        <f>+L77+L78</f>
        <v>-816</v>
      </c>
      <c r="M76" s="38">
        <f>+M77+M78</f>
        <v>-2438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-3048</v>
      </c>
      <c r="J77" s="39">
        <v>-1604</v>
      </c>
      <c r="K77" s="39">
        <v>-708</v>
      </c>
      <c r="L77" s="39">
        <v>-736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-4173</v>
      </c>
      <c r="J78" s="39">
        <v>-908</v>
      </c>
      <c r="K78" s="39">
        <v>-747</v>
      </c>
      <c r="L78" s="39">
        <v>-80</v>
      </c>
      <c r="M78" s="39">
        <v>-2438</v>
      </c>
      <c r="O78" s="120"/>
    </row>
    <row r="79" spans="2:16" s="17" customFormat="1" ht="16.149999999999999" customHeight="1">
      <c r="B79" s="38">
        <f>+B80+B81+B82</f>
        <v>20315</v>
      </c>
      <c r="C79" s="38">
        <f>+C80+C81+C82</f>
        <v>17229</v>
      </c>
      <c r="D79" s="38">
        <f>+D80+D81+D82</f>
        <v>2065</v>
      </c>
      <c r="E79" s="38">
        <f>+E80+E81+E82</f>
        <v>1017</v>
      </c>
      <c r="F79" s="38">
        <f>+F80+F81+F82</f>
        <v>4</v>
      </c>
      <c r="G79" s="77" t="s">
        <v>48</v>
      </c>
      <c r="H79" s="61" t="s">
        <v>49</v>
      </c>
      <c r="I79" s="38">
        <f>I80+I81+I82</f>
        <v>7516</v>
      </c>
      <c r="J79" s="38">
        <f>+J80+J81+J82</f>
        <v>6216</v>
      </c>
      <c r="K79" s="38">
        <f>+K80+K81+K82</f>
        <v>356</v>
      </c>
      <c r="L79" s="38">
        <f>+L80+L81+L82</f>
        <v>570</v>
      </c>
      <c r="M79" s="38">
        <f>+M80+M81+M82</f>
        <v>374</v>
      </c>
      <c r="O79" s="120"/>
    </row>
    <row r="80" spans="2:16" s="19" customFormat="1" ht="16.149999999999999" customHeight="1">
      <c r="B80" s="39">
        <v>20307</v>
      </c>
      <c r="C80" s="48">
        <v>17228</v>
      </c>
      <c r="D80" s="48">
        <v>2063</v>
      </c>
      <c r="E80" s="48">
        <v>1012</v>
      </c>
      <c r="F80" s="48">
        <v>4</v>
      </c>
      <c r="G80" s="27" t="s">
        <v>50</v>
      </c>
      <c r="H80" s="27" t="s">
        <v>133</v>
      </c>
      <c r="I80" s="48">
        <v>1884</v>
      </c>
      <c r="J80" s="48">
        <v>749</v>
      </c>
      <c r="K80" s="48">
        <v>335</v>
      </c>
      <c r="L80" s="48">
        <v>426</v>
      </c>
      <c r="M80" s="48">
        <v>374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5603</v>
      </c>
      <c r="J81" s="48">
        <v>5467</v>
      </c>
      <c r="K81" s="48">
        <v>15</v>
      </c>
      <c r="L81" s="48">
        <v>121</v>
      </c>
      <c r="M81" s="48">
        <v>0</v>
      </c>
      <c r="O81" s="120"/>
    </row>
    <row r="82" spans="2:16" s="19" customFormat="1" ht="16.149999999999999" customHeight="1">
      <c r="B82" s="39">
        <v>8</v>
      </c>
      <c r="C82" s="48">
        <v>1</v>
      </c>
      <c r="D82" s="48">
        <v>2</v>
      </c>
      <c r="E82" s="48">
        <v>5</v>
      </c>
      <c r="F82" s="48">
        <v>0</v>
      </c>
      <c r="G82" s="27" t="s">
        <v>53</v>
      </c>
      <c r="H82" s="27" t="s">
        <v>54</v>
      </c>
      <c r="I82" s="48">
        <v>29</v>
      </c>
      <c r="J82" s="48">
        <v>0</v>
      </c>
      <c r="K82" s="48">
        <v>6</v>
      </c>
      <c r="L82" s="48">
        <v>23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47866</v>
      </c>
      <c r="C85" s="41">
        <f>+J68+J70+J76+J79-C79</f>
        <v>34338</v>
      </c>
      <c r="D85" s="41">
        <f>+K68+K70+K76+K79-D79</f>
        <v>4815</v>
      </c>
      <c r="E85" s="41">
        <f>+L68+L70+L76+L79-E79</f>
        <v>10781</v>
      </c>
      <c r="F85" s="41">
        <f>+M68+M70+M76+M79-F79</f>
        <v>-2068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47866</v>
      </c>
      <c r="J100" s="43">
        <f>+C85</f>
        <v>34338</v>
      </c>
      <c r="K100" s="43">
        <f>+D85</f>
        <v>4815</v>
      </c>
      <c r="L100" s="43">
        <f>+E85</f>
        <v>10781</v>
      </c>
      <c r="M100" s="43">
        <f>+F85</f>
        <v>-2068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5</v>
      </c>
      <c r="C102" s="38">
        <f>+C103+C104</f>
        <v>5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57860</v>
      </c>
      <c r="J102" s="38">
        <f>+J103+J104</f>
        <v>46914</v>
      </c>
      <c r="K102" s="38">
        <f>+K103+K104</f>
        <v>6254</v>
      </c>
      <c r="L102" s="38">
        <f>+L103+L104</f>
        <v>4692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5</v>
      </c>
      <c r="C103" s="39">
        <v>5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55387</v>
      </c>
      <c r="J103" s="39">
        <v>46466</v>
      </c>
      <c r="K103" s="39">
        <v>5584</v>
      </c>
      <c r="L103" s="39">
        <v>3337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2473</v>
      </c>
      <c r="J104" s="39">
        <v>448</v>
      </c>
      <c r="K104" s="39">
        <v>670</v>
      </c>
      <c r="L104" s="39">
        <v>1355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73986</v>
      </c>
      <c r="J105" s="38">
        <f>+J106+J107+J108</f>
        <v>6899</v>
      </c>
      <c r="K105" s="38">
        <f>+K106+K107+K108</f>
        <v>125</v>
      </c>
      <c r="L105" s="38">
        <f>+L106+L107+L108</f>
        <v>198</v>
      </c>
      <c r="M105" s="38">
        <f>+M106+M107+M108</f>
        <v>66764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49225</v>
      </c>
      <c r="J106" s="39">
        <v>1099</v>
      </c>
      <c r="K106" s="39">
        <v>0</v>
      </c>
      <c r="L106" s="39">
        <v>0</v>
      </c>
      <c r="M106" s="39">
        <v>48126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5086</v>
      </c>
      <c r="J107" s="39">
        <v>4691</v>
      </c>
      <c r="K107" s="39">
        <v>125</v>
      </c>
      <c r="L107" s="39">
        <v>198</v>
      </c>
      <c r="M107" s="39">
        <v>72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19675</v>
      </c>
      <c r="J108" s="39">
        <v>1109</v>
      </c>
      <c r="K108" s="39">
        <v>0</v>
      </c>
      <c r="L108" s="39">
        <v>0</v>
      </c>
      <c r="M108" s="39">
        <v>18566</v>
      </c>
      <c r="O108" s="120"/>
      <c r="P108" s="17"/>
    </row>
    <row r="109" spans="2:16" s="17" customFormat="1" ht="15">
      <c r="B109" s="38">
        <v>70485</v>
      </c>
      <c r="C109" s="38">
        <v>7028</v>
      </c>
      <c r="D109" s="38">
        <v>552</v>
      </c>
      <c r="E109" s="38">
        <v>336</v>
      </c>
      <c r="F109" s="38">
        <v>62569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60347</v>
      </c>
      <c r="C110" s="39">
        <v>0</v>
      </c>
      <c r="D110" s="39">
        <v>0</v>
      </c>
      <c r="E110" s="39">
        <v>0</v>
      </c>
      <c r="F110" s="39">
        <v>60347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6569</v>
      </c>
      <c r="C111" s="39">
        <v>6174</v>
      </c>
      <c r="D111" s="39">
        <v>125</v>
      </c>
      <c r="E111" s="39">
        <v>198</v>
      </c>
      <c r="F111" s="39">
        <v>72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3569</v>
      </c>
      <c r="C112" s="39">
        <v>854</v>
      </c>
      <c r="D112" s="39">
        <v>427</v>
      </c>
      <c r="E112" s="39">
        <v>138</v>
      </c>
      <c r="F112" s="39">
        <v>2150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10302</v>
      </c>
      <c r="C113" s="38">
        <f>+C114+C115+C116+C117+C118+C119</f>
        <v>61163</v>
      </c>
      <c r="D113" s="38">
        <f>+D114+D115+D116+D117+D118+D119</f>
        <v>4504</v>
      </c>
      <c r="E113" s="38">
        <f>+E114+E115+E116+E117+E118+E119</f>
        <v>6956</v>
      </c>
      <c r="F113" s="38">
        <f>+F114+F115+F116+F117+F118+F119</f>
        <v>18146</v>
      </c>
      <c r="G113" s="77" t="s">
        <v>69</v>
      </c>
      <c r="H113" s="61" t="s">
        <v>70</v>
      </c>
      <c r="I113" s="38">
        <f>+I114+I115+I116+I117+I118+I119</f>
        <v>4805</v>
      </c>
      <c r="J113" s="38">
        <f>+J114+J115+J116+J117+J118+J119</f>
        <v>4935</v>
      </c>
      <c r="K113" s="38">
        <f>+K114+K115+K116+K117+K118+K119</f>
        <v>40133</v>
      </c>
      <c r="L113" s="38">
        <f>+L114+L115+L116+L117+L118+L119</f>
        <v>11817</v>
      </c>
      <c r="M113" s="38">
        <f>+M114+M115+M116+M117+M118+M119</f>
        <v>28387</v>
      </c>
      <c r="O113" s="19"/>
      <c r="P113" s="19"/>
    </row>
    <row r="114" spans="2:16" s="19" customFormat="1" ht="16.149999999999999" customHeight="1">
      <c r="B114" s="39">
        <v>98</v>
      </c>
      <c r="C114" s="39">
        <v>14</v>
      </c>
      <c r="D114" s="39">
        <v>33</v>
      </c>
      <c r="E114" s="39">
        <v>48</v>
      </c>
      <c r="F114" s="39">
        <v>3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64</v>
      </c>
      <c r="J115" s="39">
        <v>12</v>
      </c>
      <c r="K115" s="39">
        <v>6</v>
      </c>
      <c r="L115" s="39">
        <v>44</v>
      </c>
      <c r="M115" s="39">
        <v>2</v>
      </c>
    </row>
    <row r="116" spans="2:16" s="19" customFormat="1" ht="16.149999999999999" customHeight="1">
      <c r="B116" s="39">
        <v>0</v>
      </c>
      <c r="C116" s="39">
        <v>53396</v>
      </c>
      <c r="D116" s="39">
        <v>3196</v>
      </c>
      <c r="E116" s="39">
        <v>5770</v>
      </c>
      <c r="F116" s="39">
        <v>18105</v>
      </c>
      <c r="G116" s="69" t="s">
        <v>75</v>
      </c>
      <c r="H116" s="70" t="s">
        <v>160</v>
      </c>
      <c r="I116" s="39">
        <v>0</v>
      </c>
      <c r="J116" s="39">
        <v>3451</v>
      </c>
      <c r="K116" s="39">
        <v>39008</v>
      </c>
      <c r="L116" s="39">
        <v>10907</v>
      </c>
      <c r="M116" s="39">
        <v>27101</v>
      </c>
      <c r="O116" s="120"/>
      <c r="P116" s="17"/>
    </row>
    <row r="117" spans="2:16" s="19" customFormat="1" ht="16.149999999999999" customHeight="1">
      <c r="B117" s="39">
        <v>534</v>
      </c>
      <c r="C117" s="39">
        <v>534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2061</v>
      </c>
      <c r="J117" s="39">
        <v>570</v>
      </c>
      <c r="K117" s="39">
        <v>594</v>
      </c>
      <c r="L117" s="39">
        <v>31</v>
      </c>
      <c r="M117" s="39">
        <v>866</v>
      </c>
      <c r="O117" s="120"/>
    </row>
    <row r="118" spans="2:16" s="19" customFormat="1" ht="16.149999999999999" customHeight="1">
      <c r="B118" s="39">
        <v>4250</v>
      </c>
      <c r="C118" s="39">
        <v>1799</v>
      </c>
      <c r="D118" s="39">
        <v>1275</v>
      </c>
      <c r="E118" s="39">
        <v>1138</v>
      </c>
      <c r="F118" s="39">
        <v>38</v>
      </c>
      <c r="G118" s="27" t="s">
        <v>78</v>
      </c>
      <c r="H118" s="27" t="s">
        <v>79</v>
      </c>
      <c r="I118" s="39">
        <v>2680</v>
      </c>
      <c r="J118" s="39">
        <v>902</v>
      </c>
      <c r="K118" s="39">
        <v>525</v>
      </c>
      <c r="L118" s="39">
        <v>835</v>
      </c>
      <c r="M118" s="39">
        <v>418</v>
      </c>
      <c r="O118" s="120"/>
    </row>
    <row r="119" spans="2:16" s="51" customFormat="1" ht="16.149999999999999" customHeight="1">
      <c r="B119" s="39">
        <v>5420</v>
      </c>
      <c r="C119" s="39">
        <v>5420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103725</v>
      </c>
      <c r="C122" s="41">
        <f>+J100+J102+J105+J113-C102-C109-C113</f>
        <v>24890</v>
      </c>
      <c r="D122" s="41">
        <f>+K100+K102+K105+K113-D102-D109-D113</f>
        <v>46271</v>
      </c>
      <c r="E122" s="41">
        <f>+L100+L102+L105+L113-E102-E109-E113</f>
        <v>20196</v>
      </c>
      <c r="F122" s="41">
        <f>+M100+M102+M105+M113-F102-F109-F113</f>
        <v>12368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103725</v>
      </c>
      <c r="J137" s="43">
        <f>+C122</f>
        <v>24890</v>
      </c>
      <c r="K137" s="43">
        <f>+D122</f>
        <v>46271</v>
      </c>
      <c r="L137" s="43">
        <f>+E122</f>
        <v>20196</v>
      </c>
      <c r="M137" s="43">
        <f>+F122</f>
        <v>12368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56813</v>
      </c>
      <c r="C139" s="38">
        <f>+C140+C141</f>
        <v>5712</v>
      </c>
      <c r="D139" s="38">
        <f>+D140+D141</f>
        <v>35356</v>
      </c>
      <c r="E139" s="38">
        <f>+E140+E141</f>
        <v>5264</v>
      </c>
      <c r="F139" s="38">
        <f>+F140+F141</f>
        <v>10481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1">SUM(C140:F140)</f>
        <v>43322</v>
      </c>
      <c r="C140" s="39">
        <v>4449</v>
      </c>
      <c r="D140" s="39">
        <v>26216</v>
      </c>
      <c r="E140" s="39">
        <v>5126</v>
      </c>
      <c r="F140" s="39">
        <v>7531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1"/>
        <v>13491</v>
      </c>
      <c r="C141" s="39">
        <v>1263</v>
      </c>
      <c r="D141" s="39">
        <v>9140</v>
      </c>
      <c r="E141" s="39">
        <v>138</v>
      </c>
      <c r="F141" s="39">
        <v>2950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46912</v>
      </c>
      <c r="C144" s="41">
        <f>+J137-C139</f>
        <v>19178</v>
      </c>
      <c r="D144" s="41">
        <f>+K137-D139</f>
        <v>10915</v>
      </c>
      <c r="E144" s="41">
        <f>+L137-E139</f>
        <v>14932</v>
      </c>
      <c r="F144" s="41">
        <f>+M137-F139</f>
        <v>1887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103725</v>
      </c>
      <c r="J161" s="43">
        <f>+C122</f>
        <v>24890</v>
      </c>
      <c r="K161" s="43">
        <f>+D122</f>
        <v>46271</v>
      </c>
      <c r="L161" s="43">
        <f>+E122</f>
        <v>20196</v>
      </c>
      <c r="M161" s="43">
        <f>+F122</f>
        <v>12368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100025</v>
      </c>
      <c r="C163" s="38">
        <f>+J16-J17-J18+C141-J20</f>
        <v>25894</v>
      </c>
      <c r="D163" s="38">
        <f>+K16-K17-K18+D141-K20</f>
        <v>44598</v>
      </c>
      <c r="E163" s="38">
        <f>+L16-L17-L18+E141-L20</f>
        <v>17982</v>
      </c>
      <c r="F163" s="38">
        <f>+M16-M17-M18+F141-M20</f>
        <v>11551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56813</v>
      </c>
      <c r="C164" s="39">
        <f>+C139</f>
        <v>5712</v>
      </c>
      <c r="D164" s="39">
        <f>+D139</f>
        <v>35356</v>
      </c>
      <c r="E164" s="39">
        <f>+E139</f>
        <v>5264</v>
      </c>
      <c r="F164" s="39">
        <f>+F139</f>
        <v>10481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43212</v>
      </c>
      <c r="C165" s="39">
        <f>+C163-C164</f>
        <v>20182</v>
      </c>
      <c r="D165" s="39">
        <f>+D163-D164</f>
        <v>9242</v>
      </c>
      <c r="E165" s="39">
        <f>+E163-E164</f>
        <v>12718</v>
      </c>
      <c r="F165" s="39">
        <f>+F163-F164</f>
        <v>1070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3700</v>
      </c>
      <c r="C169" s="41">
        <f>+J161-C163-C166</f>
        <v>-1004</v>
      </c>
      <c r="D169" s="41">
        <f>+K161-D163-D166</f>
        <v>1673</v>
      </c>
      <c r="E169" s="41">
        <f>+L161-E163-E166</f>
        <v>2214</v>
      </c>
      <c r="F169" s="41">
        <f>+M161-F163-F166</f>
        <v>817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46912</v>
      </c>
      <c r="J184" s="43">
        <f>+C144</f>
        <v>19178</v>
      </c>
      <c r="K184" s="43">
        <f>+D144</f>
        <v>10915</v>
      </c>
      <c r="L184" s="43">
        <f>+E144</f>
        <v>14932</v>
      </c>
      <c r="M184" s="43">
        <f>+F144</f>
        <v>1887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43212</v>
      </c>
      <c r="C186" s="38">
        <f>+C187</f>
        <v>20182</v>
      </c>
      <c r="D186" s="38">
        <f>+D187</f>
        <v>9242</v>
      </c>
      <c r="E186" s="38">
        <f>+E187</f>
        <v>12718</v>
      </c>
      <c r="F186" s="38">
        <f>+F187</f>
        <v>1070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2">+B165</f>
        <v>43212</v>
      </c>
      <c r="C187" s="39">
        <f t="shared" si="2"/>
        <v>20182</v>
      </c>
      <c r="D187" s="39">
        <f t="shared" si="2"/>
        <v>9242</v>
      </c>
      <c r="E187" s="39">
        <f t="shared" si="2"/>
        <v>12718</v>
      </c>
      <c r="F187" s="39">
        <f t="shared" si="2"/>
        <v>1070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3700</v>
      </c>
      <c r="C191" s="41">
        <f>+J184-C186</f>
        <v>-1004</v>
      </c>
      <c r="D191" s="41">
        <f>+K184-D186</f>
        <v>1673</v>
      </c>
      <c r="E191" s="41">
        <f>+L184-E186</f>
        <v>2214</v>
      </c>
      <c r="F191" s="41">
        <f>+M184-F186</f>
        <v>817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3700</v>
      </c>
      <c r="J209" s="43">
        <f>+C191</f>
        <v>-1004</v>
      </c>
      <c r="K209" s="43">
        <f>+D191</f>
        <v>1673</v>
      </c>
      <c r="L209" s="43">
        <f>+E191</f>
        <v>2214</v>
      </c>
      <c r="M209" s="43">
        <f>+F191</f>
        <v>817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7747</v>
      </c>
      <c r="J211" s="38">
        <f>+J212+J213+J214</f>
        <v>2176</v>
      </c>
      <c r="K211" s="38">
        <f>+K212+K213+K214</f>
        <v>6916</v>
      </c>
      <c r="L211" s="38">
        <f>+L212+L213+L214</f>
        <v>3447</v>
      </c>
      <c r="M211" s="38">
        <f>+M212+M213+M214</f>
        <v>538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2206</v>
      </c>
      <c r="J212" s="39">
        <v>13</v>
      </c>
      <c r="K212" s="39">
        <v>1120</v>
      </c>
      <c r="L212" s="39">
        <v>1073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5194</v>
      </c>
      <c r="J213" s="39">
        <v>1808</v>
      </c>
      <c r="K213" s="39">
        <v>2832</v>
      </c>
      <c r="L213" s="39">
        <v>486</v>
      </c>
      <c r="M213" s="39">
        <v>68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347</v>
      </c>
      <c r="J214" s="39">
        <v>355</v>
      </c>
      <c r="K214" s="39">
        <v>2964</v>
      </c>
      <c r="L214" s="39">
        <v>1888</v>
      </c>
      <c r="M214" s="39">
        <v>470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318</v>
      </c>
      <c r="K216" s="40">
        <v>2863</v>
      </c>
      <c r="L216" s="40">
        <v>1680</v>
      </c>
      <c r="M216" s="40">
        <v>469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-7482</v>
      </c>
      <c r="J217" s="38">
        <f>+J218+J219+J220</f>
        <v>-6928</v>
      </c>
      <c r="K217" s="38">
        <f>+K218+K219+K220</f>
        <v>-5035</v>
      </c>
      <c r="L217" s="38">
        <f>+L218+L219+L220</f>
        <v>-821</v>
      </c>
      <c r="M217" s="38">
        <f>+M218+M219+M220</f>
        <v>-28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-6701</v>
      </c>
      <c r="J219" s="39">
        <v>-2852</v>
      </c>
      <c r="K219" s="39">
        <v>-3198</v>
      </c>
      <c r="L219" s="39">
        <v>-648</v>
      </c>
      <c r="M219" s="39">
        <v>-3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-781</v>
      </c>
      <c r="J220" s="39">
        <v>-4076</v>
      </c>
      <c r="K220" s="39">
        <v>-1837</v>
      </c>
      <c r="L220" s="39">
        <v>-173</v>
      </c>
      <c r="M220" s="39">
        <v>-25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-3373</v>
      </c>
      <c r="K222" s="40">
        <v>-1764</v>
      </c>
      <c r="L222" s="40">
        <v>-170</v>
      </c>
      <c r="M222" s="40">
        <v>-23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3965</v>
      </c>
      <c r="C225" s="41">
        <f>+J209+J211+J217</f>
        <v>-5756</v>
      </c>
      <c r="D225" s="41">
        <f>+K209+K211+K217</f>
        <v>3554</v>
      </c>
      <c r="E225" s="41">
        <f>+L209+L211+L217</f>
        <v>4840</v>
      </c>
      <c r="F225" s="41">
        <f>+M209+M211+M217</f>
        <v>1327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3965</v>
      </c>
      <c r="J240" s="43">
        <f>+C225</f>
        <v>-5756</v>
      </c>
      <c r="K240" s="43">
        <f>+D225</f>
        <v>3554</v>
      </c>
      <c r="L240" s="43">
        <f>+E225</f>
        <v>4840</v>
      </c>
      <c r="M240" s="43">
        <f>+F225</f>
        <v>1327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23180</v>
      </c>
      <c r="C242" s="38">
        <f t="shared" ref="C242:F242" si="3">C243+C245</f>
        <v>7238</v>
      </c>
      <c r="D242" s="38">
        <f t="shared" si="3"/>
        <v>8505</v>
      </c>
      <c r="E242" s="38">
        <f t="shared" si="3"/>
        <v>6847</v>
      </c>
      <c r="F242" s="38">
        <f t="shared" si="3"/>
        <v>590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23158</v>
      </c>
      <c r="C243" s="42">
        <v>7216</v>
      </c>
      <c r="D243" s="42">
        <v>8505</v>
      </c>
      <c r="E243" s="42">
        <v>6847</v>
      </c>
      <c r="F243" s="42">
        <v>590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-12565</v>
      </c>
      <c r="C244" s="38">
        <v>-5908</v>
      </c>
      <c r="D244" s="38">
        <v>-4152</v>
      </c>
      <c r="E244" s="38">
        <v>-2275</v>
      </c>
      <c r="F244" s="38">
        <v>-230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22</v>
      </c>
      <c r="C245" s="42">
        <v>22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732</v>
      </c>
      <c r="C246" s="38">
        <v>192</v>
      </c>
      <c r="D246" s="38">
        <v>241</v>
      </c>
      <c r="E246" s="38">
        <v>302</v>
      </c>
      <c r="F246" s="38">
        <v>-3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-7382</v>
      </c>
      <c r="C248" s="41">
        <f>+J240-C243-C244-C245-C246</f>
        <v>-7278</v>
      </c>
      <c r="D248" s="41">
        <f>+K240-D243-D244-D245-D246</f>
        <v>-1040</v>
      </c>
      <c r="E248" s="41">
        <f>+L240-E243-E244-E245-E246</f>
        <v>-34</v>
      </c>
      <c r="F248" s="41">
        <f>+M240-F243-F244-F245-F246</f>
        <v>970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95" priority="2" operator="notEqual">
      <formula>B47+B48</formula>
    </cfRule>
  </conditionalFormatting>
  <conditionalFormatting sqref="B109:F109">
    <cfRule type="cellIs" dxfId="94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251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27847</v>
      </c>
      <c r="H16" s="38">
        <f>+C46+C51+C52+C21+C25</f>
        <v>17634</v>
      </c>
      <c r="I16" s="38">
        <f>+D46+D51+D52+D21+D25</f>
        <v>4305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1581</v>
      </c>
      <c r="H17" s="39">
        <v>387</v>
      </c>
      <c r="I17" s="39">
        <v>1194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1424</v>
      </c>
      <c r="H18" s="39">
        <v>199</v>
      </c>
      <c r="I18" s="39">
        <v>1225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24842</v>
      </c>
      <c r="H19" s="39">
        <f>+H16-H17-H18</f>
        <v>17048</v>
      </c>
      <c r="I19" s="39">
        <f>+I16-I17-I18</f>
        <v>1886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211</v>
      </c>
      <c r="H20" s="47">
        <v>105</v>
      </c>
      <c r="I20" s="47">
        <v>106</v>
      </c>
    </row>
    <row r="21" spans="2:9" s="17" customFormat="1" ht="16.149999999999999" customHeight="1">
      <c r="B21" s="38">
        <v>4670</v>
      </c>
      <c r="C21" s="38">
        <v>2664</v>
      </c>
      <c r="D21" s="38">
        <v>2006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23177</v>
      </c>
      <c r="C23" s="41">
        <f>+H16-C21</f>
        <v>14970</v>
      </c>
      <c r="D23" s="41">
        <f>+I16-D21</f>
        <v>2299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5908</v>
      </c>
      <c r="C25" s="38">
        <v>0</v>
      </c>
      <c r="D25" s="38">
        <v>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17269</v>
      </c>
      <c r="C27" s="41">
        <f>+C23-C25</f>
        <v>14970</v>
      </c>
      <c r="D27" s="41">
        <f>+D23-D25</f>
        <v>2299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17269</v>
      </c>
      <c r="H44" s="43">
        <f>+C27</f>
        <v>14970</v>
      </c>
      <c r="I44" s="43">
        <f>+D27</f>
        <v>2299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17246</v>
      </c>
      <c r="C46" s="38">
        <v>14960</v>
      </c>
      <c r="D46" s="38">
        <v>2286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13135</v>
      </c>
      <c r="C47" s="39">
        <v>11208</v>
      </c>
      <c r="D47" s="39">
        <f>B47-C47</f>
        <v>1927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4111</v>
      </c>
      <c r="C48" s="39">
        <f>SUM(C49:C50)</f>
        <v>3752</v>
      </c>
      <c r="D48" s="39">
        <f>SUM(D49:D50)</f>
        <v>359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1506</v>
      </c>
      <c r="C49" s="96">
        <v>1190</v>
      </c>
      <c r="D49" s="96">
        <f>B49-C49</f>
        <v>316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2605</v>
      </c>
      <c r="C50" s="96">
        <v>2562</v>
      </c>
      <c r="D50" s="96">
        <f>B50-C50</f>
        <v>43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23</v>
      </c>
      <c r="C51" s="38">
        <v>10</v>
      </c>
      <c r="D51" s="38">
        <v>13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47863</v>
      </c>
      <c r="H70" s="38">
        <f>+H71+H75</f>
        <v>47772</v>
      </c>
      <c r="I70" s="38">
        <f>+I71+I75</f>
        <v>91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47663</v>
      </c>
      <c r="H71" s="39">
        <f>+H72+H73+H74</f>
        <v>47633</v>
      </c>
      <c r="I71" s="39">
        <f>+I72+I73+I74</f>
        <v>30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31255</v>
      </c>
      <c r="H72" s="39">
        <v>31255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23</v>
      </c>
      <c r="H73" s="39">
        <v>23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16385</v>
      </c>
      <c r="H74" s="39">
        <v>16355</v>
      </c>
      <c r="I74" s="39">
        <v>30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200</v>
      </c>
      <c r="H75" s="39">
        <v>139</v>
      </c>
      <c r="I75" s="39">
        <v>61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-2512</v>
      </c>
      <c r="H76" s="38">
        <f>+H77+H78</f>
        <v>-1818</v>
      </c>
      <c r="I76" s="38">
        <f>+I77+I78</f>
        <v>-694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-1604</v>
      </c>
      <c r="H77" s="39">
        <v>-1078</v>
      </c>
      <c r="I77" s="39">
        <v>-526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-908</v>
      </c>
      <c r="H78" s="39">
        <v>-740</v>
      </c>
      <c r="I78" s="39">
        <v>-168</v>
      </c>
    </row>
    <row r="79" spans="2:9" s="17" customFormat="1" ht="16.149999999999999" customHeight="1">
      <c r="B79" s="38">
        <f>+B80+B81+B82</f>
        <v>17229</v>
      </c>
      <c r="C79" s="38">
        <f>+C80+C81+C82</f>
        <v>16886</v>
      </c>
      <c r="D79" s="38">
        <f>+D80+D81+D82</f>
        <v>343</v>
      </c>
      <c r="E79" s="77" t="s">
        <v>48</v>
      </c>
      <c r="F79" s="61" t="s">
        <v>49</v>
      </c>
      <c r="G79" s="38">
        <f>G80+G81+G82</f>
        <v>6216</v>
      </c>
      <c r="H79" s="38">
        <f>+H80+H81+H82</f>
        <v>6175</v>
      </c>
      <c r="I79" s="38">
        <f>+I80+I81+I82</f>
        <v>41</v>
      </c>
    </row>
    <row r="80" spans="2:9" s="19" customFormat="1" ht="16.149999999999999" customHeight="1">
      <c r="B80" s="39">
        <v>17228</v>
      </c>
      <c r="C80" s="48">
        <v>16885</v>
      </c>
      <c r="D80" s="48">
        <v>343</v>
      </c>
      <c r="E80" s="27" t="s">
        <v>50</v>
      </c>
      <c r="F80" s="27" t="s">
        <v>133</v>
      </c>
      <c r="G80" s="48">
        <v>749</v>
      </c>
      <c r="H80" s="48">
        <v>718</v>
      </c>
      <c r="I80" s="48">
        <v>31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5467</v>
      </c>
      <c r="H81" s="48">
        <v>5457</v>
      </c>
      <c r="I81" s="48">
        <v>10</v>
      </c>
    </row>
    <row r="82" spans="2:9" s="19" customFormat="1" ht="16.149999999999999" customHeight="1">
      <c r="B82" s="39">
        <v>1</v>
      </c>
      <c r="C82" s="48">
        <v>1</v>
      </c>
      <c r="D82" s="48">
        <v>0</v>
      </c>
      <c r="E82" s="27" t="s">
        <v>53</v>
      </c>
      <c r="F82" s="27" t="s">
        <v>54</v>
      </c>
      <c r="G82" s="48">
        <v>0</v>
      </c>
      <c r="H82" s="48">
        <v>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34338</v>
      </c>
      <c r="C85" s="41">
        <f>+H68+H70+H76+H79-C79</f>
        <v>35243</v>
      </c>
      <c r="D85" s="41">
        <f>+I68+I70+I76+I79-D79</f>
        <v>-905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34338</v>
      </c>
      <c r="H100" s="43">
        <f>+C85</f>
        <v>35243</v>
      </c>
      <c r="I100" s="43">
        <f>+D85</f>
        <v>-905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5</v>
      </c>
      <c r="C102" s="38">
        <f>+C103+C104</f>
        <v>0</v>
      </c>
      <c r="D102" s="38">
        <f>+D103+D104</f>
        <v>5</v>
      </c>
      <c r="E102" s="77" t="s">
        <v>58</v>
      </c>
      <c r="F102" s="61" t="s">
        <v>59</v>
      </c>
      <c r="G102" s="38">
        <f>+G103+G104</f>
        <v>46914</v>
      </c>
      <c r="H102" s="38">
        <f>+H103+H104</f>
        <v>46738</v>
      </c>
      <c r="I102" s="38">
        <f>+I103+I104</f>
        <v>176</v>
      </c>
    </row>
    <row r="103" spans="2:9" s="19" customFormat="1" ht="16.149999999999999" customHeight="1">
      <c r="B103" s="39">
        <v>5</v>
      </c>
      <c r="C103" s="39">
        <v>0</v>
      </c>
      <c r="D103" s="39">
        <v>5</v>
      </c>
      <c r="E103" s="69" t="s">
        <v>60</v>
      </c>
      <c r="F103" s="70" t="s">
        <v>61</v>
      </c>
      <c r="G103" s="39">
        <v>46466</v>
      </c>
      <c r="H103" s="39">
        <v>46466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448</v>
      </c>
      <c r="H104" s="39">
        <v>272</v>
      </c>
      <c r="I104" s="39">
        <v>176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6899</v>
      </c>
      <c r="H105" s="38">
        <f>+H106+H107+H108</f>
        <v>5461</v>
      </c>
      <c r="I105" s="38">
        <f>+I106+I107+I108</f>
        <v>1438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1099</v>
      </c>
      <c r="H106" s="39">
        <v>0</v>
      </c>
      <c r="I106" s="39">
        <v>1099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4691</v>
      </c>
      <c r="H107" s="39">
        <v>4648</v>
      </c>
      <c r="I107" s="39">
        <v>43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1109</v>
      </c>
      <c r="H108" s="39">
        <v>813</v>
      </c>
      <c r="I108" s="39">
        <v>296</v>
      </c>
    </row>
    <row r="109" spans="2:9" s="17" customFormat="1" ht="15">
      <c r="B109" s="38">
        <v>7028</v>
      </c>
      <c r="C109" s="38">
        <v>5927</v>
      </c>
      <c r="D109" s="38">
        <v>1101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6174</v>
      </c>
      <c r="C111" s="39">
        <v>5168</v>
      </c>
      <c r="D111" s="39">
        <v>1006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854</v>
      </c>
      <c r="C112" s="39">
        <v>759</v>
      </c>
      <c r="D112" s="39">
        <v>95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61163</v>
      </c>
      <c r="C113" s="38">
        <f>+C114+C115+C116+C117+C118+C119</f>
        <v>63957</v>
      </c>
      <c r="D113" s="38">
        <f>+D114+D115+D116+D117+D118+D119</f>
        <v>756</v>
      </c>
      <c r="E113" s="77" t="s">
        <v>69</v>
      </c>
      <c r="F113" s="61" t="s">
        <v>70</v>
      </c>
      <c r="G113" s="38">
        <f>+G114+G115+G116+G117+G118+G119</f>
        <v>4935</v>
      </c>
      <c r="H113" s="38">
        <f>+H114+H115+H116+H117+H118+H119</f>
        <v>4816</v>
      </c>
      <c r="I113" s="38">
        <f>+I114+I115+I116+I117+I118+I119</f>
        <v>3669</v>
      </c>
    </row>
    <row r="114" spans="2:10" s="19" customFormat="1" ht="16.149999999999999" customHeight="1">
      <c r="B114" s="39">
        <v>14</v>
      </c>
      <c r="C114" s="39">
        <v>11</v>
      </c>
      <c r="D114" s="39">
        <v>3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12</v>
      </c>
      <c r="H115" s="39">
        <v>10</v>
      </c>
      <c r="I115" s="39">
        <v>2</v>
      </c>
    </row>
    <row r="116" spans="2:10" s="19" customFormat="1" ht="16.149999999999999" customHeight="1">
      <c r="B116" s="39">
        <v>53396</v>
      </c>
      <c r="C116" s="39">
        <v>56519</v>
      </c>
      <c r="D116" s="39">
        <v>427</v>
      </c>
      <c r="E116" s="69" t="s">
        <v>75</v>
      </c>
      <c r="F116" s="70" t="s">
        <v>160</v>
      </c>
      <c r="G116" s="39">
        <v>3451</v>
      </c>
      <c r="H116" s="39">
        <v>3663</v>
      </c>
      <c r="I116" s="39">
        <v>3338</v>
      </c>
    </row>
    <row r="117" spans="2:10" s="19" customFormat="1" ht="16.149999999999999" customHeight="1">
      <c r="B117" s="39">
        <v>534</v>
      </c>
      <c r="C117" s="39">
        <v>454</v>
      </c>
      <c r="D117" s="39">
        <v>80</v>
      </c>
      <c r="E117" s="69" t="s">
        <v>76</v>
      </c>
      <c r="F117" s="70" t="s">
        <v>77</v>
      </c>
      <c r="G117" s="39">
        <v>570</v>
      </c>
      <c r="H117" s="39">
        <v>549</v>
      </c>
      <c r="I117" s="39">
        <v>21</v>
      </c>
    </row>
    <row r="118" spans="2:10" s="19" customFormat="1" ht="16.149999999999999" customHeight="1">
      <c r="B118" s="39">
        <v>1799</v>
      </c>
      <c r="C118" s="39">
        <v>1553</v>
      </c>
      <c r="D118" s="39">
        <v>246</v>
      </c>
      <c r="E118" s="27" t="s">
        <v>78</v>
      </c>
      <c r="F118" s="27" t="s">
        <v>79</v>
      </c>
      <c r="G118" s="39">
        <v>902</v>
      </c>
      <c r="H118" s="39">
        <v>594</v>
      </c>
      <c r="I118" s="39">
        <v>308</v>
      </c>
    </row>
    <row r="119" spans="2:10" s="51" customFormat="1" ht="16.149999999999999" customHeight="1">
      <c r="B119" s="39">
        <v>5420</v>
      </c>
      <c r="C119" s="39">
        <v>5420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24890</v>
      </c>
      <c r="C122" s="41">
        <f>+H100+H102+H105+H113-C102-C109-C113</f>
        <v>22374</v>
      </c>
      <c r="D122" s="41">
        <f>+I100+I102+I105+I113-D102-D109-D113</f>
        <v>2516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24890</v>
      </c>
      <c r="H137" s="43">
        <f>+C122</f>
        <v>22374</v>
      </c>
      <c r="I137" s="43">
        <f>+D122</f>
        <v>2516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5712</v>
      </c>
      <c r="C139" s="38">
        <f>+C140+C141</f>
        <v>0</v>
      </c>
      <c r="D139" s="38">
        <f>+D140+D141</f>
        <v>0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4449</v>
      </c>
      <c r="C140" s="39">
        <v>-880</v>
      </c>
      <c r="D140" s="39">
        <v>-383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1263</v>
      </c>
      <c r="C141" s="39">
        <v>880</v>
      </c>
      <c r="D141" s="39">
        <v>383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19178</v>
      </c>
      <c r="C144" s="41">
        <f>+H137-C139</f>
        <v>22374</v>
      </c>
      <c r="D144" s="41">
        <f>+I137-D139</f>
        <v>2516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24890</v>
      </c>
      <c r="H161" s="43">
        <f>+C122</f>
        <v>22374</v>
      </c>
      <c r="I161" s="43">
        <f>+D122</f>
        <v>2516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25894</v>
      </c>
      <c r="C163" s="38">
        <f>+H16-H17-H18+C141-H20</f>
        <v>17823</v>
      </c>
      <c r="D163" s="38">
        <f>+I16-I17-I18+D141-I20</f>
        <v>2163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5712</v>
      </c>
      <c r="C164" s="39">
        <f>+C139</f>
        <v>0</v>
      </c>
      <c r="D164" s="39">
        <f>+D139</f>
        <v>0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20182</v>
      </c>
      <c r="C165" s="39">
        <f>+C163-C164</f>
        <v>17823</v>
      </c>
      <c r="D165" s="39">
        <f>+D163-D164</f>
        <v>2163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-1004</v>
      </c>
      <c r="C169" s="41">
        <f>+H161-C163-C166</f>
        <v>4551</v>
      </c>
      <c r="D169" s="41">
        <f>+I161-D163-D166</f>
        <v>353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19178</v>
      </c>
      <c r="H184" s="43">
        <f>+C144</f>
        <v>22374</v>
      </c>
      <c r="I184" s="43">
        <f>+D144</f>
        <v>2516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20182</v>
      </c>
      <c r="C186" s="38">
        <f>+C187</f>
        <v>17823</v>
      </c>
      <c r="D186" s="38">
        <f>+D187</f>
        <v>2163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20182</v>
      </c>
      <c r="C187" s="39">
        <f t="shared" si="0"/>
        <v>17823</v>
      </c>
      <c r="D187" s="39">
        <f t="shared" si="0"/>
        <v>2163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-1004</v>
      </c>
      <c r="C191" s="41">
        <f>+H184-C186</f>
        <v>4551</v>
      </c>
      <c r="D191" s="41">
        <f>+I184-D186</f>
        <v>353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-1004</v>
      </c>
      <c r="H209" s="43">
        <f>+C191</f>
        <v>4551</v>
      </c>
      <c r="I209" s="43">
        <f>+D191</f>
        <v>353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2176</v>
      </c>
      <c r="H211" s="38">
        <f>+H212+H213+H214</f>
        <v>1916</v>
      </c>
      <c r="I211" s="38">
        <f>+I212+I213+I214</f>
        <v>1636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13</v>
      </c>
      <c r="H212" s="39">
        <v>13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1808</v>
      </c>
      <c r="H213" s="39">
        <v>1768</v>
      </c>
      <c r="I213" s="39">
        <v>40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355</v>
      </c>
      <c r="H214" s="39">
        <v>135</v>
      </c>
      <c r="I214" s="39">
        <v>1596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318</v>
      </c>
      <c r="H216" s="40">
        <v>115</v>
      </c>
      <c r="I216" s="40">
        <v>1579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-6928</v>
      </c>
      <c r="H217" s="38">
        <f>+H218+H219+H220</f>
        <v>-7506</v>
      </c>
      <c r="I217" s="38">
        <f>+I218+I219+I220</f>
        <v>-798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-2852</v>
      </c>
      <c r="H219" s="39">
        <v>-2755</v>
      </c>
      <c r="I219" s="39">
        <v>-97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-4076</v>
      </c>
      <c r="H220" s="39">
        <v>-4751</v>
      </c>
      <c r="I220" s="39">
        <v>-701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-3373</v>
      </c>
      <c r="H222" s="40">
        <v>-4084</v>
      </c>
      <c r="I222" s="40">
        <v>-665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-5756</v>
      </c>
      <c r="C225" s="41">
        <f>+H209+H211+H217</f>
        <v>-1039</v>
      </c>
      <c r="D225" s="41">
        <f>+I209+I211+I217</f>
        <v>1191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-5756</v>
      </c>
      <c r="H240" s="43">
        <f>+C225</f>
        <v>-1039</v>
      </c>
      <c r="I240" s="43">
        <f>+D225</f>
        <v>1191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7238</v>
      </c>
      <c r="C242" s="38">
        <f t="shared" ref="C242:D242" si="1">C243+C245</f>
        <v>5615</v>
      </c>
      <c r="D242" s="38">
        <f t="shared" si="1"/>
        <v>1623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7216</v>
      </c>
      <c r="C243" s="42">
        <v>5593</v>
      </c>
      <c r="D243" s="42">
        <v>1623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-5908</v>
      </c>
      <c r="C244" s="38">
        <v>0</v>
      </c>
      <c r="D244" s="38">
        <v>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22</v>
      </c>
      <c r="C245" s="42">
        <v>22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192</v>
      </c>
      <c r="C246" s="38">
        <v>157</v>
      </c>
      <c r="D246" s="38">
        <v>35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-7278</v>
      </c>
      <c r="C248" s="41">
        <f>+H240-C243-C244-C245-C246</f>
        <v>-6811</v>
      </c>
      <c r="D248" s="41">
        <f>+I240-D243-D244-D245-D246</f>
        <v>-467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93" priority="2" operator="notEqual">
      <formula>B47+B48</formula>
    </cfRule>
  </conditionalFormatting>
  <conditionalFormatting sqref="B109:D109">
    <cfRule type="cellIs" dxfId="92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233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104689</v>
      </c>
      <c r="J16" s="38">
        <f>+C46+C51+C52+C21+C25</f>
        <v>26336</v>
      </c>
      <c r="K16" s="38">
        <f>+D46+D51+D52+D21+D25</f>
        <v>46001</v>
      </c>
      <c r="L16" s="38">
        <f>+E46+E51+E52+E21+E25</f>
        <v>22909</v>
      </c>
      <c r="M16" s="38">
        <f>+F46+F51+F52+F21+F25</f>
        <v>9443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6399</v>
      </c>
      <c r="J17" s="39">
        <v>1753</v>
      </c>
      <c r="K17" s="39">
        <v>1544</v>
      </c>
      <c r="L17" s="39">
        <v>2789</v>
      </c>
      <c r="M17" s="39">
        <v>313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3122</v>
      </c>
      <c r="J18" s="39">
        <v>1296</v>
      </c>
      <c r="K18" s="39">
        <v>1650</v>
      </c>
      <c r="L18" s="39">
        <v>163</v>
      </c>
      <c r="M18" s="39">
        <v>13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95168</v>
      </c>
      <c r="J19" s="39">
        <f>+J16-J17-J18</f>
        <v>23287</v>
      </c>
      <c r="K19" s="39">
        <f>+K16-K17-K18</f>
        <v>42807</v>
      </c>
      <c r="L19" s="39">
        <f>+L16-L17-L18</f>
        <v>19957</v>
      </c>
      <c r="M19" s="39">
        <f>+M16-M17-M18</f>
        <v>9117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1774</v>
      </c>
      <c r="J20" s="47">
        <v>239</v>
      </c>
      <c r="K20" s="47">
        <v>1214</v>
      </c>
      <c r="L20" s="47">
        <v>321</v>
      </c>
      <c r="M20" s="47">
        <v>0</v>
      </c>
      <c r="O20" s="120"/>
      <c r="P20" s="19"/>
    </row>
    <row r="21" spans="2:16" s="17" customFormat="1" ht="16.149999999999999" customHeight="1">
      <c r="B21" s="38">
        <v>26035</v>
      </c>
      <c r="C21" s="38">
        <v>4931</v>
      </c>
      <c r="D21" s="38">
        <v>9170</v>
      </c>
      <c r="E21" s="38">
        <v>9170</v>
      </c>
      <c r="F21" s="38">
        <v>2764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78654</v>
      </c>
      <c r="C23" s="41">
        <f>+J16-C21</f>
        <v>21405</v>
      </c>
      <c r="D23" s="41">
        <f>+K16-D21</f>
        <v>36831</v>
      </c>
      <c r="E23" s="41">
        <f>+L16-E21</f>
        <v>13739</v>
      </c>
      <c r="F23" s="41">
        <f>+M16-F21</f>
        <v>6679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13563</v>
      </c>
      <c r="C25" s="38">
        <v>6217</v>
      </c>
      <c r="D25" s="38">
        <v>4505</v>
      </c>
      <c r="E25" s="38">
        <v>2577</v>
      </c>
      <c r="F25" s="38">
        <v>264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65091</v>
      </c>
      <c r="C27" s="41">
        <f>+C23-C25</f>
        <v>15188</v>
      </c>
      <c r="D27" s="41">
        <f>+D23-D25</f>
        <v>32326</v>
      </c>
      <c r="E27" s="41">
        <f>+E23-E25</f>
        <v>11162</v>
      </c>
      <c r="F27" s="41">
        <f>+F23-F25</f>
        <v>6415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65091</v>
      </c>
      <c r="J44" s="43">
        <f>+C27</f>
        <v>15188</v>
      </c>
      <c r="K44" s="43">
        <f>+D27</f>
        <v>32326</v>
      </c>
      <c r="L44" s="43">
        <f>+E27</f>
        <v>11162</v>
      </c>
      <c r="M44" s="43">
        <f>+F27</f>
        <v>6415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64995</v>
      </c>
      <c r="C46" s="38">
        <v>15160</v>
      </c>
      <c r="D46" s="38">
        <v>32274</v>
      </c>
      <c r="E46" s="38">
        <v>11161</v>
      </c>
      <c r="F46" s="38">
        <v>6400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f>+C47+D47+E47+F47</f>
        <v>49989</v>
      </c>
      <c r="C47" s="39">
        <v>11357</v>
      </c>
      <c r="D47" s="39">
        <v>25156</v>
      </c>
      <c r="E47" s="39">
        <v>8434</v>
      </c>
      <c r="F47" s="39">
        <v>5042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15006</v>
      </c>
      <c r="C48" s="39">
        <f>SUM(C49:C50)</f>
        <v>3803</v>
      </c>
      <c r="D48" s="39">
        <f>SUM(D49:D50)</f>
        <v>7118</v>
      </c>
      <c r="E48" s="39">
        <f>SUM(E49:E50)</f>
        <v>2727</v>
      </c>
      <c r="F48" s="39">
        <f>SUM(F49:F50)</f>
        <v>1358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f t="shared" ref="B49:B50" si="0">+C49+D49+E49+F49</f>
        <v>9627</v>
      </c>
      <c r="C49" s="96">
        <v>1408</v>
      </c>
      <c r="D49" s="96">
        <v>4411</v>
      </c>
      <c r="E49" s="96">
        <v>2524</v>
      </c>
      <c r="F49" s="96">
        <v>1284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f t="shared" si="0"/>
        <v>5379</v>
      </c>
      <c r="C50" s="96">
        <v>2395</v>
      </c>
      <c r="D50" s="96">
        <v>2707</v>
      </c>
      <c r="E50" s="96">
        <v>203</v>
      </c>
      <c r="F50" s="96">
        <v>74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96</v>
      </c>
      <c r="C51" s="38">
        <v>28</v>
      </c>
      <c r="D51" s="38">
        <v>52</v>
      </c>
      <c r="E51" s="38">
        <v>1</v>
      </c>
      <c r="F51" s="38">
        <v>15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73015</v>
      </c>
      <c r="J70" s="38">
        <f>+J71+J75</f>
        <v>50918</v>
      </c>
      <c r="K70" s="38">
        <f>+K71+K75</f>
        <v>9190</v>
      </c>
      <c r="L70" s="38">
        <f>+L71+L75</f>
        <v>12907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65394</v>
      </c>
      <c r="J71" s="39">
        <f>+J72+J73+J74</f>
        <v>50704</v>
      </c>
      <c r="K71" s="39">
        <f>+K72+K73+K74</f>
        <v>9020</v>
      </c>
      <c r="L71" s="39">
        <f>+L72+L73+L74</f>
        <v>5670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37785</v>
      </c>
      <c r="J72" s="39">
        <v>33559</v>
      </c>
      <c r="K72" s="39">
        <v>1429</v>
      </c>
      <c r="L72" s="39">
        <v>2797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103</v>
      </c>
      <c r="J73" s="39">
        <v>27</v>
      </c>
      <c r="K73" s="39">
        <v>33</v>
      </c>
      <c r="L73" s="39">
        <v>43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27506</v>
      </c>
      <c r="J74" s="39">
        <v>17118</v>
      </c>
      <c r="K74" s="39">
        <v>7558</v>
      </c>
      <c r="L74" s="39">
        <v>2830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7621</v>
      </c>
      <c r="J75" s="39">
        <v>214</v>
      </c>
      <c r="K75" s="39">
        <v>170</v>
      </c>
      <c r="L75" s="39">
        <v>7237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-7495</v>
      </c>
      <c r="J76" s="38">
        <f>+J77+J78</f>
        <v>-2514</v>
      </c>
      <c r="K76" s="38">
        <f>+K77+K78</f>
        <v>-1636</v>
      </c>
      <c r="L76" s="38">
        <f>+L77+L78</f>
        <v>-899</v>
      </c>
      <c r="M76" s="38">
        <f>+M77+M78</f>
        <v>-2446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-3149</v>
      </c>
      <c r="J77" s="39">
        <v>-1622</v>
      </c>
      <c r="K77" s="39">
        <v>-711</v>
      </c>
      <c r="L77" s="39">
        <v>-816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-4346</v>
      </c>
      <c r="J78" s="39">
        <v>-892</v>
      </c>
      <c r="K78" s="39">
        <v>-925</v>
      </c>
      <c r="L78" s="39">
        <v>-83</v>
      </c>
      <c r="M78" s="39">
        <v>-2446</v>
      </c>
      <c r="O78" s="120"/>
    </row>
    <row r="79" spans="2:16" s="17" customFormat="1" ht="16.149999999999999" customHeight="1">
      <c r="B79" s="38">
        <f>+B80+B81+B82</f>
        <v>20492</v>
      </c>
      <c r="C79" s="38">
        <f>+C80+C81+C82</f>
        <v>17012</v>
      </c>
      <c r="D79" s="38">
        <f>+D80+D81+D82</f>
        <v>2346</v>
      </c>
      <c r="E79" s="38">
        <f>+E80+E81+E82</f>
        <v>1136</v>
      </c>
      <c r="F79" s="38">
        <f>+F80+F81+F82</f>
        <v>36</v>
      </c>
      <c r="G79" s="77" t="s">
        <v>48</v>
      </c>
      <c r="H79" s="61" t="s">
        <v>49</v>
      </c>
      <c r="I79" s="38">
        <f>I80+I81+I82</f>
        <v>7320</v>
      </c>
      <c r="J79" s="38">
        <f>+J80+J81+J82</f>
        <v>5750</v>
      </c>
      <c r="K79" s="38">
        <f>+K80+K81+K82</f>
        <v>423</v>
      </c>
      <c r="L79" s="38">
        <f>+L80+L81+L82</f>
        <v>621</v>
      </c>
      <c r="M79" s="38">
        <f>+M80+M81+M82</f>
        <v>564</v>
      </c>
      <c r="O79" s="120"/>
    </row>
    <row r="80" spans="2:16" s="19" customFormat="1" ht="16.149999999999999" customHeight="1">
      <c r="B80" s="39">
        <v>20485</v>
      </c>
      <c r="C80" s="48">
        <v>17011</v>
      </c>
      <c r="D80" s="48">
        <v>2345</v>
      </c>
      <c r="E80" s="48">
        <v>1131</v>
      </c>
      <c r="F80" s="48">
        <v>36</v>
      </c>
      <c r="G80" s="27" t="s">
        <v>50</v>
      </c>
      <c r="H80" s="27" t="s">
        <v>133</v>
      </c>
      <c r="I80" s="48">
        <v>2303</v>
      </c>
      <c r="J80" s="48">
        <v>939</v>
      </c>
      <c r="K80" s="48">
        <v>394</v>
      </c>
      <c r="L80" s="48">
        <v>444</v>
      </c>
      <c r="M80" s="48">
        <v>564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4963</v>
      </c>
      <c r="J81" s="48">
        <v>4792</v>
      </c>
      <c r="K81" s="48">
        <v>23</v>
      </c>
      <c r="L81" s="48">
        <v>148</v>
      </c>
      <c r="M81" s="48">
        <v>0</v>
      </c>
      <c r="O81" s="120"/>
    </row>
    <row r="82" spans="2:16" s="19" customFormat="1" ht="16.149999999999999" customHeight="1">
      <c r="B82" s="39">
        <v>7</v>
      </c>
      <c r="C82" s="48">
        <v>1</v>
      </c>
      <c r="D82" s="48">
        <v>1</v>
      </c>
      <c r="E82" s="48">
        <v>5</v>
      </c>
      <c r="F82" s="48">
        <v>0</v>
      </c>
      <c r="G82" s="27" t="s">
        <v>53</v>
      </c>
      <c r="H82" s="27" t="s">
        <v>54</v>
      </c>
      <c r="I82" s="48">
        <v>54</v>
      </c>
      <c r="J82" s="48">
        <v>19</v>
      </c>
      <c r="K82" s="48">
        <v>6</v>
      </c>
      <c r="L82" s="48">
        <v>29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52348</v>
      </c>
      <c r="C85" s="41">
        <f>+J68+J70+J76+J79-C79</f>
        <v>37142</v>
      </c>
      <c r="D85" s="41">
        <f>+K68+K70+K76+K79-D79</f>
        <v>5631</v>
      </c>
      <c r="E85" s="41">
        <f>+L68+L70+L76+L79-E79</f>
        <v>11493</v>
      </c>
      <c r="F85" s="41">
        <f>+M68+M70+M76+M79-F79</f>
        <v>-1918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52348</v>
      </c>
      <c r="J100" s="43">
        <f>+C85</f>
        <v>37142</v>
      </c>
      <c r="K100" s="43">
        <f>+D85</f>
        <v>5631</v>
      </c>
      <c r="L100" s="43">
        <f>+E85</f>
        <v>11493</v>
      </c>
      <c r="M100" s="43">
        <f>+F85</f>
        <v>-1918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8</v>
      </c>
      <c r="C102" s="38">
        <f>+C103+C104</f>
        <v>8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62882</v>
      </c>
      <c r="J102" s="38">
        <f>+J103+J104</f>
        <v>51525</v>
      </c>
      <c r="K102" s="38">
        <f>+K103+K104</f>
        <v>6368</v>
      </c>
      <c r="L102" s="38">
        <f>+L103+L104</f>
        <v>4989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8</v>
      </c>
      <c r="C103" s="39">
        <v>8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60145</v>
      </c>
      <c r="J103" s="39">
        <v>51021</v>
      </c>
      <c r="K103" s="39">
        <v>5594</v>
      </c>
      <c r="L103" s="39">
        <v>3530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2737</v>
      </c>
      <c r="J104" s="39">
        <v>504</v>
      </c>
      <c r="K104" s="39">
        <v>774</v>
      </c>
      <c r="L104" s="39">
        <v>1459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80509</v>
      </c>
      <c r="J105" s="38">
        <f>+J106+J107+J108</f>
        <v>7232</v>
      </c>
      <c r="K105" s="38">
        <f>+K106+K107+K108</f>
        <v>162</v>
      </c>
      <c r="L105" s="38">
        <f>+L106+L107+L108</f>
        <v>203</v>
      </c>
      <c r="M105" s="38">
        <f>+M106+M107+M108</f>
        <v>72912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54226</v>
      </c>
      <c r="J106" s="39">
        <v>1145</v>
      </c>
      <c r="K106" s="39">
        <v>0</v>
      </c>
      <c r="L106" s="39">
        <v>0</v>
      </c>
      <c r="M106" s="39">
        <v>53081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5379</v>
      </c>
      <c r="J107" s="39">
        <v>4940</v>
      </c>
      <c r="K107" s="39">
        <v>162</v>
      </c>
      <c r="L107" s="39">
        <v>203</v>
      </c>
      <c r="M107" s="39">
        <v>74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20904</v>
      </c>
      <c r="J108" s="39">
        <v>1147</v>
      </c>
      <c r="K108" s="39">
        <v>0</v>
      </c>
      <c r="L108" s="39">
        <v>0</v>
      </c>
      <c r="M108" s="39">
        <v>19757</v>
      </c>
      <c r="O108" s="120"/>
      <c r="P108" s="17"/>
    </row>
    <row r="109" spans="2:16" s="17" customFormat="1" ht="15">
      <c r="B109" s="38">
        <v>75308</v>
      </c>
      <c r="C109" s="38">
        <v>7550</v>
      </c>
      <c r="D109" s="38">
        <v>572</v>
      </c>
      <c r="E109" s="38">
        <v>335</v>
      </c>
      <c r="F109" s="38">
        <v>66851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64209</v>
      </c>
      <c r="C110" s="39">
        <v>0</v>
      </c>
      <c r="D110" s="39">
        <v>0</v>
      </c>
      <c r="E110" s="39">
        <v>0</v>
      </c>
      <c r="F110" s="39">
        <v>64209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6981</v>
      </c>
      <c r="C111" s="39">
        <v>6543</v>
      </c>
      <c r="D111" s="39">
        <v>161</v>
      </c>
      <c r="E111" s="39">
        <v>203</v>
      </c>
      <c r="F111" s="39">
        <v>74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4118</v>
      </c>
      <c r="C112" s="39">
        <v>1007</v>
      </c>
      <c r="D112" s="39">
        <v>411</v>
      </c>
      <c r="E112" s="39">
        <v>132</v>
      </c>
      <c r="F112" s="39">
        <v>2568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11017</v>
      </c>
      <c r="C113" s="38">
        <f>+C114+C115+C116+C117+C118+C119</f>
        <v>69996</v>
      </c>
      <c r="D113" s="38">
        <f>+D114+D115+D116+D117+D118+D119</f>
        <v>4787</v>
      </c>
      <c r="E113" s="38">
        <f>+E114+E115+E116+E117+E118+E119</f>
        <v>7617</v>
      </c>
      <c r="F113" s="38">
        <f>+F114+F115+F116+F117+F118+F119</f>
        <v>19422</v>
      </c>
      <c r="G113" s="77" t="s">
        <v>69</v>
      </c>
      <c r="H113" s="61" t="s">
        <v>70</v>
      </c>
      <c r="I113" s="38">
        <f>+I114+I115+I116+I117+I118+I119</f>
        <v>4077</v>
      </c>
      <c r="J113" s="38">
        <f>+J114+J115+J116+J117+J118+J119</f>
        <v>4804</v>
      </c>
      <c r="K113" s="38">
        <f>+K114+K115+K116+K117+K118+K119</f>
        <v>47107</v>
      </c>
      <c r="L113" s="38">
        <f>+L114+L115+L116+L117+L118+L119</f>
        <v>12559</v>
      </c>
      <c r="M113" s="38">
        <f>+M114+M115+M116+M117+M118+M119</f>
        <v>30412</v>
      </c>
      <c r="O113" s="19"/>
      <c r="P113" s="19"/>
    </row>
    <row r="114" spans="2:16" s="19" customFormat="1" ht="16.149999999999999" customHeight="1">
      <c r="B114" s="39">
        <v>105</v>
      </c>
      <c r="C114" s="39">
        <v>15</v>
      </c>
      <c r="D114" s="39">
        <v>32</v>
      </c>
      <c r="E114" s="39">
        <v>54</v>
      </c>
      <c r="F114" s="39">
        <v>4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92</v>
      </c>
      <c r="J115" s="39">
        <v>14</v>
      </c>
      <c r="K115" s="39">
        <v>25</v>
      </c>
      <c r="L115" s="39">
        <v>51</v>
      </c>
      <c r="M115" s="39">
        <v>2</v>
      </c>
    </row>
    <row r="116" spans="2:16" s="19" customFormat="1" ht="16.149999999999999" customHeight="1">
      <c r="B116" s="39">
        <v>0</v>
      </c>
      <c r="C116" s="39">
        <v>61925</v>
      </c>
      <c r="D116" s="39">
        <v>3221</v>
      </c>
      <c r="E116" s="39">
        <v>6317</v>
      </c>
      <c r="F116" s="39">
        <v>19342</v>
      </c>
      <c r="G116" s="69" t="s">
        <v>75</v>
      </c>
      <c r="H116" s="70" t="s">
        <v>160</v>
      </c>
      <c r="I116" s="39">
        <v>0</v>
      </c>
      <c r="J116" s="39">
        <v>3646</v>
      </c>
      <c r="K116" s="39">
        <v>45899</v>
      </c>
      <c r="L116" s="39">
        <v>11563</v>
      </c>
      <c r="M116" s="39">
        <v>29697</v>
      </c>
      <c r="O116" s="120"/>
      <c r="P116" s="17"/>
    </row>
    <row r="117" spans="2:16" s="19" customFormat="1" ht="16.149999999999999" customHeight="1">
      <c r="B117" s="39">
        <v>509</v>
      </c>
      <c r="C117" s="39">
        <v>509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997</v>
      </c>
      <c r="J117" s="39">
        <v>157</v>
      </c>
      <c r="K117" s="39">
        <v>554</v>
      </c>
      <c r="L117" s="39">
        <v>31</v>
      </c>
      <c r="M117" s="39">
        <v>255</v>
      </c>
      <c r="O117" s="120"/>
    </row>
    <row r="118" spans="2:16" s="19" customFormat="1" ht="16.149999999999999" customHeight="1">
      <c r="B118" s="39">
        <v>4871</v>
      </c>
      <c r="C118" s="39">
        <v>2015</v>
      </c>
      <c r="D118" s="39">
        <v>1534</v>
      </c>
      <c r="E118" s="39">
        <v>1246</v>
      </c>
      <c r="F118" s="39">
        <v>76</v>
      </c>
      <c r="G118" s="27" t="s">
        <v>78</v>
      </c>
      <c r="H118" s="27" t="s">
        <v>79</v>
      </c>
      <c r="I118" s="39">
        <v>2988</v>
      </c>
      <c r="J118" s="39">
        <v>987</v>
      </c>
      <c r="K118" s="39">
        <v>629</v>
      </c>
      <c r="L118" s="39">
        <v>914</v>
      </c>
      <c r="M118" s="39">
        <v>458</v>
      </c>
      <c r="O118" s="120"/>
    </row>
    <row r="119" spans="2:16" s="51" customFormat="1" ht="16.149999999999999" customHeight="1">
      <c r="B119" s="39">
        <v>5532</v>
      </c>
      <c r="C119" s="39">
        <v>5532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113483</v>
      </c>
      <c r="C122" s="41">
        <f>+J100+J102+J105+J113-C102-C109-C113</f>
        <v>23149</v>
      </c>
      <c r="D122" s="41">
        <f>+K100+K102+K105+K113-D102-D109-D113</f>
        <v>53909</v>
      </c>
      <c r="E122" s="41">
        <f>+L100+L102+L105+L113-E102-E109-E113</f>
        <v>21292</v>
      </c>
      <c r="F122" s="41">
        <f>+M100+M102+M105+M113-F102-F109-F113</f>
        <v>15133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113483</v>
      </c>
      <c r="J137" s="43">
        <f>+C122</f>
        <v>23149</v>
      </c>
      <c r="K137" s="43">
        <f>+D122</f>
        <v>53909</v>
      </c>
      <c r="L137" s="43">
        <f>+E122</f>
        <v>21292</v>
      </c>
      <c r="M137" s="43">
        <f>+F122</f>
        <v>15133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61143</v>
      </c>
      <c r="C139" s="38">
        <f>+C140+C141</f>
        <v>2488</v>
      </c>
      <c r="D139" s="38">
        <f>+D140+D141</f>
        <v>41623</v>
      </c>
      <c r="E139" s="38">
        <f>+E140+E141</f>
        <v>5733</v>
      </c>
      <c r="F139" s="38">
        <f>+F140+F141</f>
        <v>11299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1">SUM(C140:F140)</f>
        <v>46360</v>
      </c>
      <c r="C140" s="39">
        <v>1647</v>
      </c>
      <c r="D140" s="39">
        <v>31095</v>
      </c>
      <c r="E140" s="39">
        <v>5573</v>
      </c>
      <c r="F140" s="39">
        <v>8045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1"/>
        <v>14783</v>
      </c>
      <c r="C141" s="39">
        <v>841</v>
      </c>
      <c r="D141" s="39">
        <v>10528</v>
      </c>
      <c r="E141" s="39">
        <v>160</v>
      </c>
      <c r="F141" s="39">
        <v>3254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52340</v>
      </c>
      <c r="C144" s="41">
        <f>+J137-C139</f>
        <v>20661</v>
      </c>
      <c r="D144" s="41">
        <f>+K137-D139</f>
        <v>12286</v>
      </c>
      <c r="E144" s="41">
        <f>+L137-E139</f>
        <v>15559</v>
      </c>
      <c r="F144" s="41">
        <f>+M137-F139</f>
        <v>3834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113483</v>
      </c>
      <c r="J161" s="43">
        <f>+C122</f>
        <v>23149</v>
      </c>
      <c r="K161" s="43">
        <f>+D122</f>
        <v>53909</v>
      </c>
      <c r="L161" s="43">
        <f>+E122</f>
        <v>21292</v>
      </c>
      <c r="M161" s="43">
        <f>+F122</f>
        <v>15133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108177</v>
      </c>
      <c r="C163" s="38">
        <f>+J16-J17-J18+C141-J20</f>
        <v>23889</v>
      </c>
      <c r="D163" s="38">
        <f>+K16-K17-K18+D141-K20</f>
        <v>52121</v>
      </c>
      <c r="E163" s="38">
        <f>+L16-L17-L18+E141-L20</f>
        <v>19796</v>
      </c>
      <c r="F163" s="38">
        <f>+M16-M17-M18+F141-M20</f>
        <v>12371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61143</v>
      </c>
      <c r="C164" s="39">
        <f>+C139</f>
        <v>2488</v>
      </c>
      <c r="D164" s="39">
        <f>+D139</f>
        <v>41623</v>
      </c>
      <c r="E164" s="39">
        <f>+E139</f>
        <v>5733</v>
      </c>
      <c r="F164" s="39">
        <f>+F139</f>
        <v>11299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47034</v>
      </c>
      <c r="C165" s="39">
        <f>+C163-C164</f>
        <v>21401</v>
      </c>
      <c r="D165" s="39">
        <f>+D163-D164</f>
        <v>10498</v>
      </c>
      <c r="E165" s="39">
        <f>+E163-E164</f>
        <v>14063</v>
      </c>
      <c r="F165" s="39">
        <f>+F163-F164</f>
        <v>1072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5306</v>
      </c>
      <c r="C169" s="41">
        <f>+J161-C163-C166</f>
        <v>-740</v>
      </c>
      <c r="D169" s="41">
        <f>+K161-D163-D166</f>
        <v>1788</v>
      </c>
      <c r="E169" s="41">
        <f>+L161-E163-E166</f>
        <v>1496</v>
      </c>
      <c r="F169" s="41">
        <f>+M161-F163-F166</f>
        <v>2762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52340</v>
      </c>
      <c r="J184" s="43">
        <f>+C144</f>
        <v>20661</v>
      </c>
      <c r="K184" s="43">
        <f>+D144</f>
        <v>12286</v>
      </c>
      <c r="L184" s="43">
        <f>+E144</f>
        <v>15559</v>
      </c>
      <c r="M184" s="43">
        <f>+F144</f>
        <v>3834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47034</v>
      </c>
      <c r="C186" s="38">
        <f>+C187</f>
        <v>21401</v>
      </c>
      <c r="D186" s="38">
        <f>+D187</f>
        <v>10498</v>
      </c>
      <c r="E186" s="38">
        <f>+E187</f>
        <v>14063</v>
      </c>
      <c r="F186" s="38">
        <f>+F187</f>
        <v>1072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2">+B165</f>
        <v>47034</v>
      </c>
      <c r="C187" s="39">
        <f t="shared" si="2"/>
        <v>21401</v>
      </c>
      <c r="D187" s="39">
        <f t="shared" si="2"/>
        <v>10498</v>
      </c>
      <c r="E187" s="39">
        <f t="shared" si="2"/>
        <v>14063</v>
      </c>
      <c r="F187" s="39">
        <f t="shared" si="2"/>
        <v>1072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5306</v>
      </c>
      <c r="C191" s="41">
        <f>+J184-C186</f>
        <v>-740</v>
      </c>
      <c r="D191" s="41">
        <f>+K184-D186</f>
        <v>1788</v>
      </c>
      <c r="E191" s="41">
        <f>+L184-E186</f>
        <v>1496</v>
      </c>
      <c r="F191" s="41">
        <f>+M184-F186</f>
        <v>2762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5306</v>
      </c>
      <c r="J209" s="43">
        <f>+C191</f>
        <v>-740</v>
      </c>
      <c r="K209" s="43">
        <f>+D191</f>
        <v>1788</v>
      </c>
      <c r="L209" s="43">
        <f>+E191</f>
        <v>1496</v>
      </c>
      <c r="M209" s="43">
        <f>+F191</f>
        <v>2762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6735</v>
      </c>
      <c r="J211" s="38">
        <f>+J212+J213+J214</f>
        <v>1843</v>
      </c>
      <c r="K211" s="38">
        <f>+K212+K213+K214</f>
        <v>5745</v>
      </c>
      <c r="L211" s="38">
        <f>+L212+L213+L214</f>
        <v>3701</v>
      </c>
      <c r="M211" s="38">
        <f>+M212+M213+M214</f>
        <v>626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2487</v>
      </c>
      <c r="J212" s="39">
        <v>9</v>
      </c>
      <c r="K212" s="39">
        <v>1327</v>
      </c>
      <c r="L212" s="39">
        <v>1151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3760</v>
      </c>
      <c r="J213" s="39">
        <v>1452</v>
      </c>
      <c r="K213" s="39">
        <v>1762</v>
      </c>
      <c r="L213" s="39">
        <v>455</v>
      </c>
      <c r="M213" s="39">
        <v>91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488</v>
      </c>
      <c r="J214" s="39">
        <v>382</v>
      </c>
      <c r="K214" s="39">
        <v>2656</v>
      </c>
      <c r="L214" s="39">
        <v>2095</v>
      </c>
      <c r="M214" s="39">
        <v>535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324</v>
      </c>
      <c r="K216" s="40">
        <v>2529</v>
      </c>
      <c r="L216" s="40">
        <v>1792</v>
      </c>
      <c r="M216" s="40">
        <v>535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-8589</v>
      </c>
      <c r="J217" s="38">
        <f>+J218+J219+J220</f>
        <v>-7245</v>
      </c>
      <c r="K217" s="38">
        <f>+K218+K219+K220</f>
        <v>-5724</v>
      </c>
      <c r="L217" s="38">
        <f>+L218+L219+L220</f>
        <v>-775</v>
      </c>
      <c r="M217" s="38">
        <f>+M218+M219+M220</f>
        <v>-25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-6834</v>
      </c>
      <c r="J219" s="39">
        <v>-2873</v>
      </c>
      <c r="K219" s="39">
        <v>-3383</v>
      </c>
      <c r="L219" s="39">
        <v>-576</v>
      </c>
      <c r="M219" s="39">
        <v>-2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-1755</v>
      </c>
      <c r="J220" s="39">
        <v>-4372</v>
      </c>
      <c r="K220" s="39">
        <v>-2341</v>
      </c>
      <c r="L220" s="39">
        <v>-199</v>
      </c>
      <c r="M220" s="39">
        <v>-23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-3111</v>
      </c>
      <c r="K222" s="40">
        <v>-1854</v>
      </c>
      <c r="L222" s="40">
        <v>-195</v>
      </c>
      <c r="M222" s="40">
        <v>-20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3452</v>
      </c>
      <c r="C225" s="41">
        <f>+J209+J211+J217</f>
        <v>-6142</v>
      </c>
      <c r="D225" s="41">
        <f>+K209+K211+K217</f>
        <v>1809</v>
      </c>
      <c r="E225" s="41">
        <f>+L209+L211+L217</f>
        <v>4422</v>
      </c>
      <c r="F225" s="41">
        <f>+M209+M211+M217</f>
        <v>3363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3452</v>
      </c>
      <c r="J240" s="43">
        <f>+C225</f>
        <v>-6142</v>
      </c>
      <c r="K240" s="43">
        <f>+D225</f>
        <v>1809</v>
      </c>
      <c r="L240" s="43">
        <f>+E225</f>
        <v>4422</v>
      </c>
      <c r="M240" s="43">
        <f>+F225</f>
        <v>3363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24064</v>
      </c>
      <c r="C242" s="38">
        <f t="shared" ref="C242:F242" si="3">C243+C245</f>
        <v>7773</v>
      </c>
      <c r="D242" s="38">
        <f t="shared" si="3"/>
        <v>9378</v>
      </c>
      <c r="E242" s="38">
        <f t="shared" si="3"/>
        <v>6296</v>
      </c>
      <c r="F242" s="38">
        <f t="shared" si="3"/>
        <v>617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24014</v>
      </c>
      <c r="C243" s="42">
        <v>7723</v>
      </c>
      <c r="D243" s="42">
        <v>9378</v>
      </c>
      <c r="E243" s="42">
        <v>6296</v>
      </c>
      <c r="F243" s="42">
        <v>617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-13563</v>
      </c>
      <c r="C244" s="38">
        <v>-6217</v>
      </c>
      <c r="D244" s="38">
        <v>-4505</v>
      </c>
      <c r="E244" s="38">
        <v>-2577</v>
      </c>
      <c r="F244" s="38">
        <v>-264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50</v>
      </c>
      <c r="C245" s="42">
        <v>50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471</v>
      </c>
      <c r="C246" s="38">
        <v>169</v>
      </c>
      <c r="D246" s="38">
        <v>162</v>
      </c>
      <c r="E246" s="38">
        <v>119</v>
      </c>
      <c r="F246" s="38">
        <v>21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-7520</v>
      </c>
      <c r="C248" s="41">
        <f>+J240-C243-C244-C245-C246</f>
        <v>-7867</v>
      </c>
      <c r="D248" s="41">
        <f>+K240-D243-D244-D245-D246</f>
        <v>-3226</v>
      </c>
      <c r="E248" s="41">
        <f>+L240-E243-E244-E245-E246</f>
        <v>584</v>
      </c>
      <c r="F248" s="41">
        <f>+M240-F243-F244-F245-F246</f>
        <v>2989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91" priority="2" operator="notEqual">
      <formula>B47+B48</formula>
    </cfRule>
  </conditionalFormatting>
  <conditionalFormatting sqref="B109:F109">
    <cfRule type="cellIs" dxfId="90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241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26336</v>
      </c>
      <c r="H16" s="38">
        <f>+C46+C51+C52+C21+C25</f>
        <v>15470</v>
      </c>
      <c r="I16" s="38">
        <f>+D46+D51+D52+D21+D25</f>
        <v>4649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1753</v>
      </c>
      <c r="H17" s="39">
        <v>433</v>
      </c>
      <c r="I17" s="39">
        <v>1320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1296</v>
      </c>
      <c r="H18" s="39">
        <v>161</v>
      </c>
      <c r="I18" s="39">
        <v>1135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23287</v>
      </c>
      <c r="H19" s="39">
        <f>+H16-H17-H18</f>
        <v>14876</v>
      </c>
      <c r="I19" s="39">
        <f>+I16-I17-I18</f>
        <v>2194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239</v>
      </c>
      <c r="H20" s="47">
        <v>113</v>
      </c>
      <c r="I20" s="47">
        <v>126</v>
      </c>
    </row>
    <row r="21" spans="2:9" s="17" customFormat="1" ht="16.149999999999999" customHeight="1">
      <c r="B21" s="38">
        <v>4931</v>
      </c>
      <c r="C21" s="38">
        <v>2665</v>
      </c>
      <c r="D21" s="38">
        <v>2266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21405</v>
      </c>
      <c r="C23" s="41">
        <f>+H16-C21</f>
        <v>12805</v>
      </c>
      <c r="D23" s="41">
        <f>+I16-D21</f>
        <v>2383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6217</v>
      </c>
      <c r="C25" s="38">
        <v>0</v>
      </c>
      <c r="D25" s="38">
        <v>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15188</v>
      </c>
      <c r="C27" s="41">
        <f>+C23-C25</f>
        <v>12805</v>
      </c>
      <c r="D27" s="41">
        <f>+D23-D25</f>
        <v>2383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15188</v>
      </c>
      <c r="H44" s="43">
        <f>+C27</f>
        <v>12805</v>
      </c>
      <c r="I44" s="43">
        <f>+D27</f>
        <v>2383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15160</v>
      </c>
      <c r="C46" s="38">
        <v>12795</v>
      </c>
      <c r="D46" s="38">
        <v>2365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11357</v>
      </c>
      <c r="C47" s="39">
        <v>9383</v>
      </c>
      <c r="D47" s="39">
        <f>B47-C47</f>
        <v>1974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3803</v>
      </c>
      <c r="C48" s="39">
        <f>SUM(C49:C50)</f>
        <v>3412</v>
      </c>
      <c r="D48" s="39">
        <f>SUM(D49:D50)</f>
        <v>391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1408</v>
      </c>
      <c r="C49" s="96">
        <v>1076</v>
      </c>
      <c r="D49" s="96">
        <f>B49-C49</f>
        <v>332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2395</v>
      </c>
      <c r="C50" s="96">
        <v>2336</v>
      </c>
      <c r="D50" s="96">
        <f>B50-C50</f>
        <v>59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28</v>
      </c>
      <c r="C51" s="38">
        <v>10</v>
      </c>
      <c r="D51" s="38">
        <v>18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50918</v>
      </c>
      <c r="H70" s="38">
        <f>+H71+H75</f>
        <v>50822</v>
      </c>
      <c r="I70" s="38">
        <f>+I71+I75</f>
        <v>96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50704</v>
      </c>
      <c r="H71" s="39">
        <f>+H72+H73+H74</f>
        <v>50676</v>
      </c>
      <c r="I71" s="39">
        <f>+I72+I73+I74</f>
        <v>28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33559</v>
      </c>
      <c r="H72" s="39">
        <v>33559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27</v>
      </c>
      <c r="H73" s="39">
        <v>27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17118</v>
      </c>
      <c r="H74" s="39">
        <v>17090</v>
      </c>
      <c r="I74" s="39">
        <v>28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214</v>
      </c>
      <c r="H75" s="39">
        <v>146</v>
      </c>
      <c r="I75" s="39">
        <v>68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-2514</v>
      </c>
      <c r="H76" s="38">
        <f>+H77+H78</f>
        <v>-1811</v>
      </c>
      <c r="I76" s="38">
        <f>+I77+I78</f>
        <v>-703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-1622</v>
      </c>
      <c r="H77" s="39">
        <v>-1120</v>
      </c>
      <c r="I77" s="39">
        <v>-502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-892</v>
      </c>
      <c r="H78" s="39">
        <v>-691</v>
      </c>
      <c r="I78" s="39">
        <v>-201</v>
      </c>
    </row>
    <row r="79" spans="2:9" s="17" customFormat="1" ht="16.149999999999999" customHeight="1">
      <c r="B79" s="38">
        <f>+B80+B81+B82</f>
        <v>17012</v>
      </c>
      <c r="C79" s="38">
        <f>+C80+C81+C82</f>
        <v>16770</v>
      </c>
      <c r="D79" s="38">
        <f>+D80+D81+D82</f>
        <v>242</v>
      </c>
      <c r="E79" s="77" t="s">
        <v>48</v>
      </c>
      <c r="F79" s="61" t="s">
        <v>49</v>
      </c>
      <c r="G79" s="38">
        <f>G80+G81+G82</f>
        <v>5750</v>
      </c>
      <c r="H79" s="38">
        <f>+H80+H81+H82</f>
        <v>5674</v>
      </c>
      <c r="I79" s="38">
        <f>+I80+I81+I82</f>
        <v>76</v>
      </c>
    </row>
    <row r="80" spans="2:9" s="19" customFormat="1" ht="16.149999999999999" customHeight="1">
      <c r="B80" s="39">
        <v>17011</v>
      </c>
      <c r="C80" s="48">
        <v>16769</v>
      </c>
      <c r="D80" s="48">
        <v>242</v>
      </c>
      <c r="E80" s="27" t="s">
        <v>50</v>
      </c>
      <c r="F80" s="27" t="s">
        <v>133</v>
      </c>
      <c r="G80" s="48">
        <v>939</v>
      </c>
      <c r="H80" s="48">
        <v>878</v>
      </c>
      <c r="I80" s="48">
        <v>61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4792</v>
      </c>
      <c r="H81" s="48">
        <v>4777</v>
      </c>
      <c r="I81" s="48">
        <v>15</v>
      </c>
    </row>
    <row r="82" spans="2:9" s="19" customFormat="1" ht="16.149999999999999" customHeight="1">
      <c r="B82" s="39">
        <v>1</v>
      </c>
      <c r="C82" s="48">
        <v>1</v>
      </c>
      <c r="D82" s="48">
        <v>0</v>
      </c>
      <c r="E82" s="27" t="s">
        <v>53</v>
      </c>
      <c r="F82" s="27" t="s">
        <v>54</v>
      </c>
      <c r="G82" s="48">
        <v>19</v>
      </c>
      <c r="H82" s="48">
        <v>19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37142</v>
      </c>
      <c r="C85" s="41">
        <f>+H68+H70+H76+H79-C79</f>
        <v>37915</v>
      </c>
      <c r="D85" s="41">
        <f>+I68+I70+I76+I79-D79</f>
        <v>-773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37142</v>
      </c>
      <c r="H100" s="43">
        <f>+C85</f>
        <v>37915</v>
      </c>
      <c r="I100" s="43">
        <f>+D85</f>
        <v>-773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8</v>
      </c>
      <c r="C102" s="38">
        <f>+C103+C104</f>
        <v>0</v>
      </c>
      <c r="D102" s="38">
        <f>+D103+D104</f>
        <v>8</v>
      </c>
      <c r="E102" s="77" t="s">
        <v>58</v>
      </c>
      <c r="F102" s="61" t="s">
        <v>59</v>
      </c>
      <c r="G102" s="38">
        <f>+G103+G104</f>
        <v>51525</v>
      </c>
      <c r="H102" s="38">
        <f>+H103+H104</f>
        <v>51346</v>
      </c>
      <c r="I102" s="38">
        <f>+I103+I104</f>
        <v>179</v>
      </c>
    </row>
    <row r="103" spans="2:9" s="19" customFormat="1" ht="16.149999999999999" customHeight="1">
      <c r="B103" s="39">
        <v>8</v>
      </c>
      <c r="C103" s="39">
        <v>0</v>
      </c>
      <c r="D103" s="39">
        <v>8</v>
      </c>
      <c r="E103" s="69" t="s">
        <v>60</v>
      </c>
      <c r="F103" s="70" t="s">
        <v>61</v>
      </c>
      <c r="G103" s="39">
        <v>51021</v>
      </c>
      <c r="H103" s="39">
        <v>51021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504</v>
      </c>
      <c r="H104" s="39">
        <v>325</v>
      </c>
      <c r="I104" s="39">
        <v>179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7232</v>
      </c>
      <c r="H105" s="38">
        <f>+H106+H107+H108</f>
        <v>5714</v>
      </c>
      <c r="I105" s="38">
        <f>+I106+I107+I108</f>
        <v>1518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1145</v>
      </c>
      <c r="H106" s="39">
        <v>0</v>
      </c>
      <c r="I106" s="39">
        <v>1145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4940</v>
      </c>
      <c r="H107" s="39">
        <v>4881</v>
      </c>
      <c r="I107" s="39">
        <v>59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1147</v>
      </c>
      <c r="H108" s="39">
        <v>833</v>
      </c>
      <c r="I108" s="39">
        <v>314</v>
      </c>
    </row>
    <row r="109" spans="2:9" s="17" customFormat="1" ht="15">
      <c r="B109" s="38">
        <v>7550</v>
      </c>
      <c r="C109" s="38">
        <v>6328</v>
      </c>
      <c r="D109" s="38">
        <v>1222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6543</v>
      </c>
      <c r="C111" s="39">
        <v>5487</v>
      </c>
      <c r="D111" s="39">
        <v>1056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1007</v>
      </c>
      <c r="C112" s="39">
        <v>841</v>
      </c>
      <c r="D112" s="39">
        <v>166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69996</v>
      </c>
      <c r="C113" s="38">
        <f>+C114+C115+C116+C117+C118+C119</f>
        <v>72963</v>
      </c>
      <c r="D113" s="38">
        <f>+D114+D115+D116+D117+D118+D119</f>
        <v>830</v>
      </c>
      <c r="E113" s="77" t="s">
        <v>69</v>
      </c>
      <c r="F113" s="61" t="s">
        <v>70</v>
      </c>
      <c r="G113" s="38">
        <f>+G114+G115+G116+G117+G118+G119</f>
        <v>4804</v>
      </c>
      <c r="H113" s="38">
        <f>+H114+H115+H116+H117+H118+H119</f>
        <v>4776</v>
      </c>
      <c r="I113" s="38">
        <f>+I114+I115+I116+I117+I118+I119</f>
        <v>3825</v>
      </c>
    </row>
    <row r="114" spans="2:10" s="19" customFormat="1" ht="16.149999999999999" customHeight="1">
      <c r="B114" s="39">
        <v>15</v>
      </c>
      <c r="C114" s="39">
        <v>11</v>
      </c>
      <c r="D114" s="39">
        <v>4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14</v>
      </c>
      <c r="H115" s="39">
        <v>10</v>
      </c>
      <c r="I115" s="39">
        <v>4</v>
      </c>
    </row>
    <row r="116" spans="2:10" s="19" customFormat="1" ht="16.149999999999999" customHeight="1">
      <c r="B116" s="39">
        <v>61925</v>
      </c>
      <c r="C116" s="39">
        <v>65212</v>
      </c>
      <c r="D116" s="39">
        <v>510</v>
      </c>
      <c r="E116" s="69" t="s">
        <v>75</v>
      </c>
      <c r="F116" s="70" t="s">
        <v>160</v>
      </c>
      <c r="G116" s="39">
        <v>3646</v>
      </c>
      <c r="H116" s="39">
        <v>3913</v>
      </c>
      <c r="I116" s="39">
        <v>3530</v>
      </c>
    </row>
    <row r="117" spans="2:10" s="19" customFormat="1" ht="16.149999999999999" customHeight="1">
      <c r="B117" s="39">
        <v>509</v>
      </c>
      <c r="C117" s="39">
        <v>434</v>
      </c>
      <c r="D117" s="39">
        <v>75</v>
      </c>
      <c r="E117" s="69" t="s">
        <v>76</v>
      </c>
      <c r="F117" s="70" t="s">
        <v>77</v>
      </c>
      <c r="G117" s="39">
        <v>157</v>
      </c>
      <c r="H117" s="39">
        <v>133</v>
      </c>
      <c r="I117" s="39">
        <v>24</v>
      </c>
    </row>
    <row r="118" spans="2:10" s="19" customFormat="1" ht="16.149999999999999" customHeight="1">
      <c r="B118" s="39">
        <v>2015</v>
      </c>
      <c r="C118" s="39">
        <v>1774</v>
      </c>
      <c r="D118" s="39">
        <v>241</v>
      </c>
      <c r="E118" s="27" t="s">
        <v>78</v>
      </c>
      <c r="F118" s="27" t="s">
        <v>79</v>
      </c>
      <c r="G118" s="39">
        <v>987</v>
      </c>
      <c r="H118" s="39">
        <v>720</v>
      </c>
      <c r="I118" s="39">
        <v>267</v>
      </c>
    </row>
    <row r="119" spans="2:10" s="51" customFormat="1" ht="16.149999999999999" customHeight="1">
      <c r="B119" s="39">
        <v>5532</v>
      </c>
      <c r="C119" s="39">
        <v>5532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23149</v>
      </c>
      <c r="C122" s="41">
        <f>+H100+H102+H105+H113-C102-C109-C113</f>
        <v>20460</v>
      </c>
      <c r="D122" s="41">
        <f>+I100+I102+I105+I113-D102-D109-D113</f>
        <v>2689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23149</v>
      </c>
      <c r="H137" s="43">
        <f>+C122</f>
        <v>20460</v>
      </c>
      <c r="I137" s="43">
        <f>+D122</f>
        <v>2689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2488</v>
      </c>
      <c r="C139" s="38">
        <f>+C140+C141</f>
        <v>0</v>
      </c>
      <c r="D139" s="38">
        <f>+D140+D141</f>
        <v>0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1647</v>
      </c>
      <c r="C140" s="39">
        <v>-441</v>
      </c>
      <c r="D140" s="39">
        <v>-400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841</v>
      </c>
      <c r="C141" s="39">
        <v>441</v>
      </c>
      <c r="D141" s="39">
        <v>400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20661</v>
      </c>
      <c r="C144" s="41">
        <f>+H137-C139</f>
        <v>20460</v>
      </c>
      <c r="D144" s="41">
        <f>+I137-D139</f>
        <v>2689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23149</v>
      </c>
      <c r="H161" s="43">
        <f>+C122</f>
        <v>20460</v>
      </c>
      <c r="I161" s="43">
        <f>+D122</f>
        <v>2689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23889</v>
      </c>
      <c r="C163" s="38">
        <f>+H16-H17-H18+C141-H20</f>
        <v>15204</v>
      </c>
      <c r="D163" s="38">
        <f>+I16-I17-I18+D141-I20</f>
        <v>2468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2488</v>
      </c>
      <c r="C164" s="39">
        <f>+C139</f>
        <v>0</v>
      </c>
      <c r="D164" s="39">
        <f>+D139</f>
        <v>0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21401</v>
      </c>
      <c r="C165" s="39">
        <f>+C163-C164</f>
        <v>15204</v>
      </c>
      <c r="D165" s="39">
        <f>+D163-D164</f>
        <v>2468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-740</v>
      </c>
      <c r="C169" s="41">
        <f>+H161-C163-C166</f>
        <v>5256</v>
      </c>
      <c r="D169" s="41">
        <f>+I161-D163-D166</f>
        <v>221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20661</v>
      </c>
      <c r="H184" s="43">
        <f>+C144</f>
        <v>20460</v>
      </c>
      <c r="I184" s="43">
        <f>+D144</f>
        <v>2689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21401</v>
      </c>
      <c r="C186" s="38">
        <f>+C187</f>
        <v>15204</v>
      </c>
      <c r="D186" s="38">
        <f>+D187</f>
        <v>2468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21401</v>
      </c>
      <c r="C187" s="39">
        <f t="shared" si="0"/>
        <v>15204</v>
      </c>
      <c r="D187" s="39">
        <f t="shared" si="0"/>
        <v>2468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-740</v>
      </c>
      <c r="C191" s="41">
        <f>+H184-C186</f>
        <v>5256</v>
      </c>
      <c r="D191" s="41">
        <f>+I184-D186</f>
        <v>221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-740</v>
      </c>
      <c r="H209" s="43">
        <f>+C191</f>
        <v>5256</v>
      </c>
      <c r="I209" s="43">
        <f>+D191</f>
        <v>221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1843</v>
      </c>
      <c r="H211" s="38">
        <f>+H212+H213+H214</f>
        <v>1559</v>
      </c>
      <c r="I211" s="38">
        <f>+I212+I213+I214</f>
        <v>2036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9</v>
      </c>
      <c r="H212" s="39">
        <v>9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1452</v>
      </c>
      <c r="H213" s="39">
        <v>1370</v>
      </c>
      <c r="I213" s="39">
        <v>82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382</v>
      </c>
      <c r="H214" s="39">
        <v>180</v>
      </c>
      <c r="I214" s="39">
        <v>1954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324</v>
      </c>
      <c r="H216" s="40">
        <v>149</v>
      </c>
      <c r="I216" s="40">
        <v>1927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-7245</v>
      </c>
      <c r="H217" s="38">
        <f>+H218+H219+H220</f>
        <v>-8111</v>
      </c>
      <c r="I217" s="38">
        <f>+I218+I219+I220</f>
        <v>-886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-2873</v>
      </c>
      <c r="H219" s="39">
        <v>-2726</v>
      </c>
      <c r="I219" s="39">
        <v>-147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-4372</v>
      </c>
      <c r="H220" s="39">
        <v>-5385</v>
      </c>
      <c r="I220" s="39">
        <v>-739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-3111</v>
      </c>
      <c r="H222" s="40">
        <v>-4194</v>
      </c>
      <c r="I222" s="40">
        <v>-669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-6142</v>
      </c>
      <c r="C225" s="41">
        <f>+H209+H211+H217</f>
        <v>-1296</v>
      </c>
      <c r="D225" s="41">
        <f>+I209+I211+I217</f>
        <v>1371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-6142</v>
      </c>
      <c r="H240" s="43">
        <f>+C225</f>
        <v>-1296</v>
      </c>
      <c r="I240" s="43">
        <f>+D225</f>
        <v>1371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7773</v>
      </c>
      <c r="C242" s="38">
        <f t="shared" ref="C242:D242" si="1">C243+C245</f>
        <v>6171</v>
      </c>
      <c r="D242" s="38">
        <f t="shared" si="1"/>
        <v>1602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7723</v>
      </c>
      <c r="C243" s="42">
        <v>6121</v>
      </c>
      <c r="D243" s="42">
        <v>1602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-6217</v>
      </c>
      <c r="C244" s="38">
        <v>0</v>
      </c>
      <c r="D244" s="38">
        <v>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50</v>
      </c>
      <c r="C245" s="42">
        <v>50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169</v>
      </c>
      <c r="C246" s="38">
        <v>209</v>
      </c>
      <c r="D246" s="38">
        <v>-40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-7867</v>
      </c>
      <c r="C248" s="41">
        <f>+H240-C243-C244-C245-C246</f>
        <v>-7676</v>
      </c>
      <c r="D248" s="41">
        <f>+I240-D243-D244-D245-D246</f>
        <v>-191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89" priority="2" operator="notEqual">
      <formula>B47+B48</formula>
    </cfRule>
  </conditionalFormatting>
  <conditionalFormatting sqref="B109:D109">
    <cfRule type="cellIs" dxfId="88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232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111726</v>
      </c>
      <c r="J16" s="38">
        <f>+C46+C51+C52+C21+C25</f>
        <v>27094</v>
      </c>
      <c r="K16" s="38">
        <f>+D46+D51+D52+D21+D25</f>
        <v>49863</v>
      </c>
      <c r="L16" s="38">
        <f>+E46+E51+E52+E21+E25</f>
        <v>24598</v>
      </c>
      <c r="M16" s="38">
        <f>+F46+F51+F52+F21+F25</f>
        <v>10171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6464</v>
      </c>
      <c r="J17" s="39">
        <v>1743</v>
      </c>
      <c r="K17" s="39">
        <v>1586</v>
      </c>
      <c r="L17" s="39">
        <v>2824</v>
      </c>
      <c r="M17" s="39">
        <v>311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3407</v>
      </c>
      <c r="J18" s="39">
        <v>1380</v>
      </c>
      <c r="K18" s="39">
        <v>1842</v>
      </c>
      <c r="L18" s="39">
        <v>169</v>
      </c>
      <c r="M18" s="39">
        <v>16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101855</v>
      </c>
      <c r="J19" s="39">
        <f>+J16-J17-J18</f>
        <v>23971</v>
      </c>
      <c r="K19" s="39">
        <f>+K16-K17-K18</f>
        <v>46435</v>
      </c>
      <c r="L19" s="39">
        <f>+L16-L17-L18</f>
        <v>21605</v>
      </c>
      <c r="M19" s="39">
        <f>+M16-M17-M18</f>
        <v>9844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1908</v>
      </c>
      <c r="J20" s="47">
        <v>252</v>
      </c>
      <c r="K20" s="47">
        <v>1299</v>
      </c>
      <c r="L20" s="47">
        <v>355</v>
      </c>
      <c r="M20" s="47">
        <v>2</v>
      </c>
      <c r="O20" s="120"/>
      <c r="P20" s="19"/>
    </row>
    <row r="21" spans="2:16" s="17" customFormat="1" ht="16.149999999999999" customHeight="1">
      <c r="B21" s="38">
        <v>28279</v>
      </c>
      <c r="C21" s="38">
        <v>5266</v>
      </c>
      <c r="D21" s="38">
        <v>10036</v>
      </c>
      <c r="E21" s="38">
        <v>9912</v>
      </c>
      <c r="F21" s="38">
        <v>3065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83447</v>
      </c>
      <c r="C23" s="41">
        <f>+J16-C21</f>
        <v>21828</v>
      </c>
      <c r="D23" s="41">
        <f>+K16-D21</f>
        <v>39827</v>
      </c>
      <c r="E23" s="41">
        <f>+L16-E21</f>
        <v>14686</v>
      </c>
      <c r="F23" s="41">
        <f>+M16-F21</f>
        <v>7106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14337</v>
      </c>
      <c r="C25" s="38">
        <v>6405</v>
      </c>
      <c r="D25" s="38">
        <v>4878</v>
      </c>
      <c r="E25" s="38">
        <v>2766</v>
      </c>
      <c r="F25" s="38">
        <v>288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69110</v>
      </c>
      <c r="C27" s="41">
        <f>+C23-C25</f>
        <v>15423</v>
      </c>
      <c r="D27" s="41">
        <f>+D23-D25</f>
        <v>34949</v>
      </c>
      <c r="E27" s="41">
        <f>+E23-E25</f>
        <v>11920</v>
      </c>
      <c r="F27" s="41">
        <f>+F23-F25</f>
        <v>6818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69110</v>
      </c>
      <c r="J44" s="43">
        <f>+C27</f>
        <v>15423</v>
      </c>
      <c r="K44" s="43">
        <f>+D27</f>
        <v>34949</v>
      </c>
      <c r="L44" s="43">
        <f>+E27</f>
        <v>11920</v>
      </c>
      <c r="M44" s="43">
        <f>+F27</f>
        <v>6818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69011</v>
      </c>
      <c r="C46" s="38">
        <v>15393</v>
      </c>
      <c r="D46" s="38">
        <v>34897</v>
      </c>
      <c r="E46" s="38">
        <v>11918</v>
      </c>
      <c r="F46" s="38">
        <v>6803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53108</v>
      </c>
      <c r="C47" s="39">
        <v>11555</v>
      </c>
      <c r="D47" s="39">
        <v>27197</v>
      </c>
      <c r="E47" s="39">
        <v>8988</v>
      </c>
      <c r="F47" s="39">
        <v>5368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15903</v>
      </c>
      <c r="C48" s="39">
        <f>SUM(C49:C50)</f>
        <v>3838</v>
      </c>
      <c r="D48" s="39">
        <f>SUM(D49:D50)</f>
        <v>7700</v>
      </c>
      <c r="E48" s="39">
        <f>SUM(E49:E50)</f>
        <v>2930</v>
      </c>
      <c r="F48" s="39">
        <f>SUM(F49:F50)</f>
        <v>1435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10305</v>
      </c>
      <c r="C49" s="96">
        <v>1406</v>
      </c>
      <c r="D49" s="96">
        <v>4827</v>
      </c>
      <c r="E49" s="96">
        <v>2716</v>
      </c>
      <c r="F49" s="96">
        <v>1356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5598</v>
      </c>
      <c r="C50" s="96">
        <v>2432</v>
      </c>
      <c r="D50" s="96">
        <v>2873</v>
      </c>
      <c r="E50" s="96">
        <v>214</v>
      </c>
      <c r="F50" s="96">
        <v>79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99</v>
      </c>
      <c r="C51" s="38">
        <v>30</v>
      </c>
      <c r="D51" s="38">
        <v>52</v>
      </c>
      <c r="E51" s="38">
        <v>2</v>
      </c>
      <c r="F51" s="38">
        <v>15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76816</v>
      </c>
      <c r="J70" s="38">
        <f>+J71+J75</f>
        <v>53759</v>
      </c>
      <c r="K70" s="38">
        <f>+K71+K75</f>
        <v>9676</v>
      </c>
      <c r="L70" s="38">
        <f>+L71+L75</f>
        <v>13381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68658</v>
      </c>
      <c r="J71" s="39">
        <f>+J72+J73+J74</f>
        <v>53556</v>
      </c>
      <c r="K71" s="39">
        <f>+K72+K73+K74</f>
        <v>9489</v>
      </c>
      <c r="L71" s="39">
        <f>+L72+L73+L74</f>
        <v>5613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40106</v>
      </c>
      <c r="J72" s="39">
        <v>35771</v>
      </c>
      <c r="K72" s="39">
        <v>1468</v>
      </c>
      <c r="L72" s="39">
        <v>2867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102</v>
      </c>
      <c r="J73" s="39">
        <v>29</v>
      </c>
      <c r="K73" s="39">
        <v>32</v>
      </c>
      <c r="L73" s="39">
        <v>41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28450</v>
      </c>
      <c r="J74" s="39">
        <v>17756</v>
      </c>
      <c r="K74" s="39">
        <v>7989</v>
      </c>
      <c r="L74" s="39">
        <v>2705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8158</v>
      </c>
      <c r="J75" s="39">
        <v>203</v>
      </c>
      <c r="K75" s="39">
        <v>187</v>
      </c>
      <c r="L75" s="39">
        <v>7768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-7285</v>
      </c>
      <c r="J76" s="38">
        <f>+J77+J78</f>
        <v>-2484</v>
      </c>
      <c r="K76" s="38">
        <f>+K77+K78</f>
        <v>-1592</v>
      </c>
      <c r="L76" s="38">
        <f>+L77+L78</f>
        <v>-960</v>
      </c>
      <c r="M76" s="38">
        <f>+M77+M78</f>
        <v>-2249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-3115</v>
      </c>
      <c r="J77" s="39">
        <v>-1549</v>
      </c>
      <c r="K77" s="39">
        <v>-697</v>
      </c>
      <c r="L77" s="39">
        <v>-869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-4170</v>
      </c>
      <c r="J78" s="39">
        <v>-935</v>
      </c>
      <c r="K78" s="39">
        <v>-895</v>
      </c>
      <c r="L78" s="39">
        <v>-91</v>
      </c>
      <c r="M78" s="39">
        <v>-2249</v>
      </c>
      <c r="O78" s="120"/>
    </row>
    <row r="79" spans="2:16" s="17" customFormat="1" ht="16.149999999999999" customHeight="1">
      <c r="B79" s="38">
        <f>+B80+B81+B82</f>
        <v>20822</v>
      </c>
      <c r="C79" s="38">
        <f>+C80+C81+C82</f>
        <v>17253</v>
      </c>
      <c r="D79" s="38">
        <f>+D80+D81+D82</f>
        <v>2465</v>
      </c>
      <c r="E79" s="38">
        <f>+E80+E81+E82</f>
        <v>1182</v>
      </c>
      <c r="F79" s="38">
        <f>+F80+F81+F82</f>
        <v>19</v>
      </c>
      <c r="G79" s="77" t="s">
        <v>48</v>
      </c>
      <c r="H79" s="61" t="s">
        <v>49</v>
      </c>
      <c r="I79" s="38">
        <f>I80+I81+I82</f>
        <v>9697</v>
      </c>
      <c r="J79" s="38">
        <f>+J80+J81+J82</f>
        <v>7820</v>
      </c>
      <c r="K79" s="38">
        <f>+K80+K81+K82</f>
        <v>482</v>
      </c>
      <c r="L79" s="38">
        <f>+L80+L81+L82</f>
        <v>747</v>
      </c>
      <c r="M79" s="38">
        <f>+M80+M81+M82</f>
        <v>745</v>
      </c>
      <c r="O79" s="120"/>
    </row>
    <row r="80" spans="2:16" s="19" customFormat="1" ht="16.149999999999999" customHeight="1">
      <c r="B80" s="39">
        <v>20815</v>
      </c>
      <c r="C80" s="48">
        <v>17252</v>
      </c>
      <c r="D80" s="48">
        <v>2465</v>
      </c>
      <c r="E80" s="48">
        <v>1176</v>
      </c>
      <c r="F80" s="48">
        <v>19</v>
      </c>
      <c r="G80" s="27" t="s">
        <v>50</v>
      </c>
      <c r="H80" s="27" t="s">
        <v>133</v>
      </c>
      <c r="I80" s="48">
        <v>3364</v>
      </c>
      <c r="J80" s="48">
        <v>1716</v>
      </c>
      <c r="K80" s="48">
        <v>451</v>
      </c>
      <c r="L80" s="48">
        <v>549</v>
      </c>
      <c r="M80" s="48">
        <v>745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5614</v>
      </c>
      <c r="J81" s="48">
        <v>5424</v>
      </c>
      <c r="K81" s="48">
        <v>26</v>
      </c>
      <c r="L81" s="48">
        <v>164</v>
      </c>
      <c r="M81" s="48">
        <v>0</v>
      </c>
      <c r="O81" s="120"/>
    </row>
    <row r="82" spans="2:16" s="19" customFormat="1" ht="16.149999999999999" customHeight="1">
      <c r="B82" s="39">
        <v>7</v>
      </c>
      <c r="C82" s="48">
        <v>1</v>
      </c>
      <c r="D82" s="48">
        <v>0</v>
      </c>
      <c r="E82" s="48">
        <v>6</v>
      </c>
      <c r="F82" s="48">
        <v>0</v>
      </c>
      <c r="G82" s="27" t="s">
        <v>53</v>
      </c>
      <c r="H82" s="27" t="s">
        <v>54</v>
      </c>
      <c r="I82" s="48">
        <v>719</v>
      </c>
      <c r="J82" s="48">
        <v>680</v>
      </c>
      <c r="K82" s="48">
        <v>5</v>
      </c>
      <c r="L82" s="48">
        <v>34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58406</v>
      </c>
      <c r="C85" s="41">
        <f>+J68+J70+J76+J79-C79</f>
        <v>41842</v>
      </c>
      <c r="D85" s="41">
        <f>+K68+K70+K76+K79-D79</f>
        <v>6101</v>
      </c>
      <c r="E85" s="41">
        <f>+L68+L70+L76+L79-E79</f>
        <v>11986</v>
      </c>
      <c r="F85" s="41">
        <f>+M68+M70+M76+M79-F79</f>
        <v>-1523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58406</v>
      </c>
      <c r="J100" s="43">
        <f>+C85</f>
        <v>41842</v>
      </c>
      <c r="K100" s="43">
        <f>+D85</f>
        <v>6101</v>
      </c>
      <c r="L100" s="43">
        <f>+E85</f>
        <v>11986</v>
      </c>
      <c r="M100" s="43">
        <f>+F85</f>
        <v>-1523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8</v>
      </c>
      <c r="C102" s="38">
        <f>+C103+C104</f>
        <v>8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67520</v>
      </c>
      <c r="J102" s="38">
        <f>+J103+J104</f>
        <v>55641</v>
      </c>
      <c r="K102" s="38">
        <f>+K103+K104</f>
        <v>6561</v>
      </c>
      <c r="L102" s="38">
        <f>+L103+L104</f>
        <v>5318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8</v>
      </c>
      <c r="C103" s="39">
        <v>8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64698</v>
      </c>
      <c r="J103" s="39">
        <v>55124</v>
      </c>
      <c r="K103" s="39">
        <v>5818</v>
      </c>
      <c r="L103" s="39">
        <v>3756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2822</v>
      </c>
      <c r="J104" s="39">
        <v>517</v>
      </c>
      <c r="K104" s="39">
        <v>743</v>
      </c>
      <c r="L104" s="39">
        <v>1562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88138</v>
      </c>
      <c r="J105" s="38">
        <f>+J106+J107+J108</f>
        <v>7594</v>
      </c>
      <c r="K105" s="38">
        <f>+K106+K107+K108</f>
        <v>180</v>
      </c>
      <c r="L105" s="38">
        <f>+L106+L107+L108</f>
        <v>214</v>
      </c>
      <c r="M105" s="38">
        <f>+M106+M107+M108</f>
        <v>80150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59680</v>
      </c>
      <c r="J106" s="39">
        <v>1265</v>
      </c>
      <c r="K106" s="39">
        <v>0</v>
      </c>
      <c r="L106" s="39">
        <v>0</v>
      </c>
      <c r="M106" s="39">
        <v>58415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5598</v>
      </c>
      <c r="J107" s="39">
        <v>5125</v>
      </c>
      <c r="K107" s="39">
        <v>180</v>
      </c>
      <c r="L107" s="39">
        <v>214</v>
      </c>
      <c r="M107" s="39">
        <v>79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22860</v>
      </c>
      <c r="J108" s="39">
        <v>1204</v>
      </c>
      <c r="K108" s="39">
        <v>0</v>
      </c>
      <c r="L108" s="39">
        <v>0</v>
      </c>
      <c r="M108" s="39">
        <v>21656</v>
      </c>
      <c r="O108" s="120"/>
      <c r="P108" s="17"/>
    </row>
    <row r="109" spans="2:16" s="17" customFormat="1" ht="15">
      <c r="B109" s="38">
        <v>79919</v>
      </c>
      <c r="C109" s="38">
        <v>7806</v>
      </c>
      <c r="D109" s="38">
        <v>568</v>
      </c>
      <c r="E109" s="38">
        <v>357</v>
      </c>
      <c r="F109" s="38">
        <v>71188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68452</v>
      </c>
      <c r="C110" s="39">
        <v>0</v>
      </c>
      <c r="D110" s="39">
        <v>0</v>
      </c>
      <c r="E110" s="39">
        <v>0</v>
      </c>
      <c r="F110" s="39">
        <v>68452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7324</v>
      </c>
      <c r="C111" s="39">
        <v>6851</v>
      </c>
      <c r="D111" s="39">
        <v>180</v>
      </c>
      <c r="E111" s="39">
        <v>214</v>
      </c>
      <c r="F111" s="39">
        <v>79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4143</v>
      </c>
      <c r="C112" s="39">
        <v>955</v>
      </c>
      <c r="D112" s="39">
        <v>388</v>
      </c>
      <c r="E112" s="39">
        <v>143</v>
      </c>
      <c r="F112" s="39">
        <v>2657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11294</v>
      </c>
      <c r="C113" s="38">
        <f>+C114+C115+C116+C117+C118+C119</f>
        <v>74490</v>
      </c>
      <c r="D113" s="38">
        <f>+D114+D115+D116+D117+D118+D119</f>
        <v>4839</v>
      </c>
      <c r="E113" s="38">
        <f>+E114+E115+E116+E117+E118+E119</f>
        <v>7998</v>
      </c>
      <c r="F113" s="38">
        <f>+F114+F115+F116+F117+F118+F119</f>
        <v>20719</v>
      </c>
      <c r="G113" s="77" t="s">
        <v>69</v>
      </c>
      <c r="H113" s="61" t="s">
        <v>70</v>
      </c>
      <c r="I113" s="38">
        <f>+I114+I115+I116+I117+I118+I119</f>
        <v>4480</v>
      </c>
      <c r="J113" s="38">
        <f>+J114+J115+J116+J117+J118+J119</f>
        <v>5050</v>
      </c>
      <c r="K113" s="38">
        <f>+K114+K115+K116+K117+K118+K119</f>
        <v>50430</v>
      </c>
      <c r="L113" s="38">
        <f>+L114+L115+L116+L117+L118+L119</f>
        <v>13321</v>
      </c>
      <c r="M113" s="38">
        <f>+M114+M115+M116+M117+M118+M119</f>
        <v>32431</v>
      </c>
      <c r="O113" s="19"/>
      <c r="P113" s="19"/>
    </row>
    <row r="114" spans="2:16" s="19" customFormat="1" ht="16.149999999999999" customHeight="1">
      <c r="B114" s="39">
        <v>126</v>
      </c>
      <c r="C114" s="39">
        <v>17</v>
      </c>
      <c r="D114" s="39">
        <v>39</v>
      </c>
      <c r="E114" s="39">
        <v>66</v>
      </c>
      <c r="F114" s="39">
        <v>4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102</v>
      </c>
      <c r="J115" s="39">
        <v>12</v>
      </c>
      <c r="K115" s="39">
        <v>26</v>
      </c>
      <c r="L115" s="39">
        <v>62</v>
      </c>
      <c r="M115" s="39">
        <v>2</v>
      </c>
    </row>
    <row r="116" spans="2:16" s="19" customFormat="1" ht="16.149999999999999" customHeight="1">
      <c r="B116" s="39">
        <v>0</v>
      </c>
      <c r="C116" s="39">
        <v>66338</v>
      </c>
      <c r="D116" s="39">
        <v>3175</v>
      </c>
      <c r="E116" s="39">
        <v>6630</v>
      </c>
      <c r="F116" s="39">
        <v>20609</v>
      </c>
      <c r="G116" s="69" t="s">
        <v>75</v>
      </c>
      <c r="H116" s="70" t="s">
        <v>160</v>
      </c>
      <c r="I116" s="39">
        <v>0</v>
      </c>
      <c r="J116" s="39">
        <v>3850</v>
      </c>
      <c r="K116" s="39">
        <v>49170</v>
      </c>
      <c r="L116" s="39">
        <v>12190</v>
      </c>
      <c r="M116" s="39">
        <v>31542</v>
      </c>
      <c r="O116" s="120"/>
      <c r="P116" s="17"/>
    </row>
    <row r="117" spans="2:16" s="19" customFormat="1" ht="16.149999999999999" customHeight="1">
      <c r="B117" s="39">
        <v>670</v>
      </c>
      <c r="C117" s="39">
        <v>670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1101</v>
      </c>
      <c r="J117" s="39">
        <v>102</v>
      </c>
      <c r="K117" s="39">
        <v>568</v>
      </c>
      <c r="L117" s="39">
        <v>29</v>
      </c>
      <c r="M117" s="39">
        <v>402</v>
      </c>
      <c r="O117" s="120"/>
    </row>
    <row r="118" spans="2:16" s="19" customFormat="1" ht="16.149999999999999" customHeight="1">
      <c r="B118" s="39">
        <v>4774</v>
      </c>
      <c r="C118" s="39">
        <v>1741</v>
      </c>
      <c r="D118" s="39">
        <v>1625</v>
      </c>
      <c r="E118" s="39">
        <v>1302</v>
      </c>
      <c r="F118" s="39">
        <v>106</v>
      </c>
      <c r="G118" s="27" t="s">
        <v>78</v>
      </c>
      <c r="H118" s="27" t="s">
        <v>79</v>
      </c>
      <c r="I118" s="39">
        <v>3277</v>
      </c>
      <c r="J118" s="39">
        <v>1086</v>
      </c>
      <c r="K118" s="39">
        <v>666</v>
      </c>
      <c r="L118" s="39">
        <v>1040</v>
      </c>
      <c r="M118" s="39">
        <v>485</v>
      </c>
      <c r="O118" s="120"/>
    </row>
    <row r="119" spans="2:16" s="51" customFormat="1" ht="16.149999999999999" customHeight="1">
      <c r="B119" s="39">
        <v>5724</v>
      </c>
      <c r="C119" s="39">
        <v>5724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127323</v>
      </c>
      <c r="C122" s="41">
        <f>+J100+J102+J105+J113-C102-C109-C113</f>
        <v>27823</v>
      </c>
      <c r="D122" s="41">
        <f>+K100+K102+K105+K113-D102-D109-D113</f>
        <v>57865</v>
      </c>
      <c r="E122" s="41">
        <f>+L100+L102+L105+L113-E102-E109-E113</f>
        <v>22484</v>
      </c>
      <c r="F122" s="41">
        <f>+M100+M102+M105+M113-F102-F109-F113</f>
        <v>19151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127323</v>
      </c>
      <c r="J137" s="43">
        <f>+C122</f>
        <v>27823</v>
      </c>
      <c r="K137" s="43">
        <f>+D122</f>
        <v>57865</v>
      </c>
      <c r="L137" s="43">
        <f>+E122</f>
        <v>22484</v>
      </c>
      <c r="M137" s="43">
        <f>+F122</f>
        <v>19151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64749</v>
      </c>
      <c r="C139" s="38">
        <f>+C140+C141</f>
        <v>2334</v>
      </c>
      <c r="D139" s="38">
        <f>+D140+D141</f>
        <v>45095</v>
      </c>
      <c r="E139" s="38">
        <f>+E140+E141</f>
        <v>5031</v>
      </c>
      <c r="F139" s="38">
        <f>+F140+F141</f>
        <v>12289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48719</v>
      </c>
      <c r="C140" s="39">
        <v>1434</v>
      </c>
      <c r="D140" s="39">
        <v>33765</v>
      </c>
      <c r="E140" s="39">
        <v>4839</v>
      </c>
      <c r="F140" s="39">
        <v>8681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16030</v>
      </c>
      <c r="C141" s="39">
        <v>900</v>
      </c>
      <c r="D141" s="39">
        <v>11330</v>
      </c>
      <c r="E141" s="39">
        <v>192</v>
      </c>
      <c r="F141" s="39">
        <v>3608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62574</v>
      </c>
      <c r="C144" s="41">
        <f>+J137-C139</f>
        <v>25489</v>
      </c>
      <c r="D144" s="41">
        <f>+K137-D139</f>
        <v>12770</v>
      </c>
      <c r="E144" s="41">
        <f>+L137-E139</f>
        <v>17453</v>
      </c>
      <c r="F144" s="41">
        <f>+M137-F139</f>
        <v>6862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127323</v>
      </c>
      <c r="J161" s="43">
        <f>+C122</f>
        <v>27823</v>
      </c>
      <c r="K161" s="43">
        <f>+D122</f>
        <v>57865</v>
      </c>
      <c r="L161" s="43">
        <f>+E122</f>
        <v>22484</v>
      </c>
      <c r="M161" s="43">
        <f>+F122</f>
        <v>19151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115977</v>
      </c>
      <c r="C163" s="38">
        <f>+J16-J17-J18+C141-J20</f>
        <v>24619</v>
      </c>
      <c r="D163" s="38">
        <f>+K16-K17-K18+D141-K20</f>
        <v>56466</v>
      </c>
      <c r="E163" s="38">
        <f>+L16-L17-L18+E141-L20</f>
        <v>21442</v>
      </c>
      <c r="F163" s="38">
        <f>+M16-M17-M18+F141-M20</f>
        <v>13450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64749</v>
      </c>
      <c r="C164" s="39">
        <f>+C139</f>
        <v>2334</v>
      </c>
      <c r="D164" s="39">
        <f>+D139</f>
        <v>45095</v>
      </c>
      <c r="E164" s="39">
        <f>+E139</f>
        <v>5031</v>
      </c>
      <c r="F164" s="39">
        <f>+F139</f>
        <v>12289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51228</v>
      </c>
      <c r="C165" s="39">
        <f>+C163-C164</f>
        <v>22285</v>
      </c>
      <c r="D165" s="39">
        <f>+D163-D164</f>
        <v>11371</v>
      </c>
      <c r="E165" s="39">
        <f>+E163-E164</f>
        <v>16411</v>
      </c>
      <c r="F165" s="39">
        <f>+F163-F164</f>
        <v>1161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11346</v>
      </c>
      <c r="C169" s="41">
        <f>+J161-C163-C166</f>
        <v>3204</v>
      </c>
      <c r="D169" s="41">
        <f>+K161-D163-D166</f>
        <v>1399</v>
      </c>
      <c r="E169" s="41">
        <f>+L161-E163-E166</f>
        <v>1042</v>
      </c>
      <c r="F169" s="41">
        <f>+M161-F163-F166</f>
        <v>5701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62574</v>
      </c>
      <c r="J184" s="43">
        <f>+C144</f>
        <v>25489</v>
      </c>
      <c r="K184" s="43">
        <f>+D144</f>
        <v>12770</v>
      </c>
      <c r="L184" s="43">
        <f>+E144</f>
        <v>17453</v>
      </c>
      <c r="M184" s="43">
        <f>+F144</f>
        <v>6862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51228</v>
      </c>
      <c r="C186" s="38">
        <f>+C187</f>
        <v>22285</v>
      </c>
      <c r="D186" s="38">
        <f>+D187</f>
        <v>11371</v>
      </c>
      <c r="E186" s="38">
        <f>+E187</f>
        <v>16411</v>
      </c>
      <c r="F186" s="38">
        <f>+F187</f>
        <v>1161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51228</v>
      </c>
      <c r="C187" s="39">
        <f t="shared" si="1"/>
        <v>22285</v>
      </c>
      <c r="D187" s="39">
        <f t="shared" si="1"/>
        <v>11371</v>
      </c>
      <c r="E187" s="39">
        <f t="shared" si="1"/>
        <v>16411</v>
      </c>
      <c r="F187" s="39">
        <f t="shared" si="1"/>
        <v>1161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11346</v>
      </c>
      <c r="C191" s="41">
        <f>+J184-C186</f>
        <v>3204</v>
      </c>
      <c r="D191" s="41">
        <f>+K184-D186</f>
        <v>1399</v>
      </c>
      <c r="E191" s="41">
        <f>+L184-E186</f>
        <v>1042</v>
      </c>
      <c r="F191" s="41">
        <f>+M184-F186</f>
        <v>5701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11346</v>
      </c>
      <c r="J209" s="43">
        <f>+C191</f>
        <v>3204</v>
      </c>
      <c r="K209" s="43">
        <f>+D191</f>
        <v>1399</v>
      </c>
      <c r="L209" s="43">
        <f>+E191</f>
        <v>1042</v>
      </c>
      <c r="M209" s="43">
        <f>+F191</f>
        <v>5701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7655</v>
      </c>
      <c r="J211" s="38">
        <f>+J212+J213+J214</f>
        <v>2065</v>
      </c>
      <c r="K211" s="38">
        <f>+K212+K213+K214</f>
        <v>6821</v>
      </c>
      <c r="L211" s="38">
        <f>+L212+L213+L214</f>
        <v>3939</v>
      </c>
      <c r="M211" s="38">
        <f>+M212+M213+M214</f>
        <v>606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2514</v>
      </c>
      <c r="J212" s="39">
        <v>10</v>
      </c>
      <c r="K212" s="39">
        <v>1341</v>
      </c>
      <c r="L212" s="39">
        <v>1163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4622</v>
      </c>
      <c r="J213" s="39">
        <v>1574</v>
      </c>
      <c r="K213" s="39">
        <v>2487</v>
      </c>
      <c r="L213" s="39">
        <v>513</v>
      </c>
      <c r="M213" s="39">
        <v>48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519</v>
      </c>
      <c r="J214" s="39">
        <v>481</v>
      </c>
      <c r="K214" s="39">
        <v>2993</v>
      </c>
      <c r="L214" s="39">
        <v>2263</v>
      </c>
      <c r="M214" s="39">
        <v>558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377</v>
      </c>
      <c r="K216" s="40">
        <v>2893</v>
      </c>
      <c r="L216" s="40">
        <v>1948</v>
      </c>
      <c r="M216" s="40">
        <v>558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-9381</v>
      </c>
      <c r="J217" s="38">
        <f>+J218+J219+J220</f>
        <v>-7699</v>
      </c>
      <c r="K217" s="38">
        <f>+K218+K219+K220</f>
        <v>-6522</v>
      </c>
      <c r="L217" s="38">
        <f>+L218+L219+L220</f>
        <v>-852</v>
      </c>
      <c r="M217" s="38">
        <f>+M218+M219+M220</f>
        <v>-84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-7824</v>
      </c>
      <c r="J219" s="39">
        <v>-2970</v>
      </c>
      <c r="K219" s="39">
        <v>-4196</v>
      </c>
      <c r="L219" s="39">
        <v>-657</v>
      </c>
      <c r="M219" s="39">
        <v>-1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-1557</v>
      </c>
      <c r="J220" s="39">
        <v>-4729</v>
      </c>
      <c r="K220" s="39">
        <v>-2326</v>
      </c>
      <c r="L220" s="39">
        <v>-195</v>
      </c>
      <c r="M220" s="39">
        <v>-83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-3486</v>
      </c>
      <c r="K222" s="40">
        <v>-2058</v>
      </c>
      <c r="L222" s="40">
        <v>-187</v>
      </c>
      <c r="M222" s="40">
        <v>-45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9620</v>
      </c>
      <c r="C225" s="41">
        <f>+J209+J211+J217</f>
        <v>-2430</v>
      </c>
      <c r="D225" s="41">
        <f>+K209+K211+K217</f>
        <v>1698</v>
      </c>
      <c r="E225" s="41">
        <f>+L209+L211+L217</f>
        <v>4129</v>
      </c>
      <c r="F225" s="41">
        <f>+M209+M211+M217</f>
        <v>6223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9620</v>
      </c>
      <c r="J240" s="43">
        <f>+C225</f>
        <v>-2430</v>
      </c>
      <c r="K240" s="43">
        <f>+D225</f>
        <v>1698</v>
      </c>
      <c r="L240" s="43">
        <f>+E225</f>
        <v>4129</v>
      </c>
      <c r="M240" s="43">
        <f>+F225</f>
        <v>6223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26651</v>
      </c>
      <c r="C242" s="38">
        <f t="shared" ref="C242:F242" si="2">C243+C245</f>
        <v>8108</v>
      </c>
      <c r="D242" s="38">
        <f t="shared" si="2"/>
        <v>10760</v>
      </c>
      <c r="E242" s="38">
        <f t="shared" si="2"/>
        <v>7057</v>
      </c>
      <c r="F242" s="38">
        <f t="shared" si="2"/>
        <v>726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26615</v>
      </c>
      <c r="C243" s="42">
        <v>8072</v>
      </c>
      <c r="D243" s="42">
        <v>10760</v>
      </c>
      <c r="E243" s="42">
        <v>7057</v>
      </c>
      <c r="F243" s="42">
        <v>726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-14337</v>
      </c>
      <c r="C244" s="38">
        <v>-6405</v>
      </c>
      <c r="D244" s="38">
        <v>-4878</v>
      </c>
      <c r="E244" s="38">
        <v>-2766</v>
      </c>
      <c r="F244" s="38">
        <v>-288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36</v>
      </c>
      <c r="C245" s="42">
        <v>36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495</v>
      </c>
      <c r="C246" s="38">
        <v>220</v>
      </c>
      <c r="D246" s="38">
        <v>161</v>
      </c>
      <c r="E246" s="38">
        <v>94</v>
      </c>
      <c r="F246" s="38">
        <v>20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-3189</v>
      </c>
      <c r="C248" s="41">
        <f>+J240-C243-C244-C245-C246</f>
        <v>-4353</v>
      </c>
      <c r="D248" s="41">
        <f>+K240-D243-D244-D245-D246</f>
        <v>-4345</v>
      </c>
      <c r="E248" s="41">
        <f>+L240-E243-E244-E245-E246</f>
        <v>-256</v>
      </c>
      <c r="F248" s="41">
        <f>+M240-F243-F244-F245-F246</f>
        <v>5765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87" priority="2" operator="notEqual">
      <formula>B47+B48</formula>
    </cfRule>
  </conditionalFormatting>
  <conditionalFormatting sqref="B109:F109">
    <cfRule type="cellIs" dxfId="86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242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27094</v>
      </c>
      <c r="H16" s="38">
        <f>+C46+C51+C52+C21+C25</f>
        <v>20612</v>
      </c>
      <c r="I16" s="38">
        <f>+D46+D51+D52+D21+D25</f>
        <v>6482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1743</v>
      </c>
      <c r="H17" s="39">
        <v>446</v>
      </c>
      <c r="I17" s="39">
        <v>1297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1380</v>
      </c>
      <c r="H18" s="39">
        <v>187</v>
      </c>
      <c r="I18" s="39">
        <v>1193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23971</v>
      </c>
      <c r="H19" s="39">
        <f>+H16-H17-H18</f>
        <v>19979</v>
      </c>
      <c r="I19" s="39">
        <f>+I16-I17-I18</f>
        <v>3992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252</v>
      </c>
      <c r="H20" s="47">
        <v>123</v>
      </c>
      <c r="I20" s="47">
        <v>129</v>
      </c>
    </row>
    <row r="21" spans="2:9" s="17" customFormat="1" ht="16.149999999999999" customHeight="1">
      <c r="B21" s="38">
        <v>5266</v>
      </c>
      <c r="C21" s="38">
        <v>2986</v>
      </c>
      <c r="D21" s="38">
        <v>2280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21828</v>
      </c>
      <c r="C23" s="41">
        <f>+H16-C21</f>
        <v>17626</v>
      </c>
      <c r="D23" s="41">
        <f>+I16-D21</f>
        <v>4202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6405</v>
      </c>
      <c r="C25" s="38">
        <v>4833</v>
      </c>
      <c r="D25" s="38">
        <v>1572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15423</v>
      </c>
      <c r="C27" s="41">
        <f>+C23-C25</f>
        <v>12793</v>
      </c>
      <c r="D27" s="41">
        <f>+D23-D25</f>
        <v>2630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15423</v>
      </c>
      <c r="H44" s="43">
        <f>+C27</f>
        <v>12793</v>
      </c>
      <c r="I44" s="43">
        <f>+D27</f>
        <v>2630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15393</v>
      </c>
      <c r="C46" s="38">
        <v>12777</v>
      </c>
      <c r="D46" s="38">
        <v>2616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11555</v>
      </c>
      <c r="C47" s="39">
        <v>9313</v>
      </c>
      <c r="D47" s="39">
        <v>2242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3838</v>
      </c>
      <c r="C48" s="39">
        <f>SUM(C49:C50)</f>
        <v>3464</v>
      </c>
      <c r="D48" s="39">
        <f>SUM(D49:D50)</f>
        <v>374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1406</v>
      </c>
      <c r="C49" s="96">
        <v>1058</v>
      </c>
      <c r="D49" s="96">
        <v>348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2432</v>
      </c>
      <c r="C50" s="96">
        <v>2406</v>
      </c>
      <c r="D50" s="96">
        <v>26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30</v>
      </c>
      <c r="C51" s="38">
        <v>16</v>
      </c>
      <c r="D51" s="38">
        <v>14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53759</v>
      </c>
      <c r="H70" s="38">
        <f>+H71+H75</f>
        <v>53660</v>
      </c>
      <c r="I70" s="38">
        <f>+I71+I75</f>
        <v>99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53556</v>
      </c>
      <c r="H71" s="39">
        <f>+H72+H73+H74</f>
        <v>53527</v>
      </c>
      <c r="I71" s="39">
        <f>+I72+I73+I74</f>
        <v>29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35771</v>
      </c>
      <c r="H72" s="39">
        <v>35771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29</v>
      </c>
      <c r="H73" s="39">
        <v>29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17756</v>
      </c>
      <c r="H74" s="39">
        <v>17727</v>
      </c>
      <c r="I74" s="39">
        <v>29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203</v>
      </c>
      <c r="H75" s="39">
        <v>133</v>
      </c>
      <c r="I75" s="39">
        <v>70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-2484</v>
      </c>
      <c r="H76" s="38">
        <f>+H77+H78</f>
        <v>-1802</v>
      </c>
      <c r="I76" s="38">
        <f>+I77+I78</f>
        <v>-682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-1549</v>
      </c>
      <c r="H77" s="39">
        <v>-1060</v>
      </c>
      <c r="I77" s="39">
        <v>-489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-935</v>
      </c>
      <c r="H78" s="39">
        <v>-742</v>
      </c>
      <c r="I78" s="39">
        <v>-193</v>
      </c>
    </row>
    <row r="79" spans="2:9" s="17" customFormat="1" ht="16.149999999999999" customHeight="1">
      <c r="B79" s="38">
        <f>+B80+B81+B82</f>
        <v>17253</v>
      </c>
      <c r="C79" s="38">
        <f>+C80+C81+C82</f>
        <v>16967</v>
      </c>
      <c r="D79" s="38">
        <f>+D80+D81+D82</f>
        <v>286</v>
      </c>
      <c r="E79" s="77" t="s">
        <v>48</v>
      </c>
      <c r="F79" s="61" t="s">
        <v>49</v>
      </c>
      <c r="G79" s="38">
        <f>G80+G81+G82</f>
        <v>7820</v>
      </c>
      <c r="H79" s="38">
        <f>+H80+H81+H82</f>
        <v>7718</v>
      </c>
      <c r="I79" s="38">
        <f>+I80+I81+I82</f>
        <v>102</v>
      </c>
    </row>
    <row r="80" spans="2:9" s="19" customFormat="1" ht="16.149999999999999" customHeight="1">
      <c r="B80" s="39">
        <v>17252</v>
      </c>
      <c r="C80" s="48">
        <v>16966</v>
      </c>
      <c r="D80" s="48">
        <v>286</v>
      </c>
      <c r="E80" s="27" t="s">
        <v>50</v>
      </c>
      <c r="F80" s="27" t="s">
        <v>133</v>
      </c>
      <c r="G80" s="48">
        <v>1716</v>
      </c>
      <c r="H80" s="48">
        <v>1623</v>
      </c>
      <c r="I80" s="48">
        <v>93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5424</v>
      </c>
      <c r="H81" s="48">
        <v>5415</v>
      </c>
      <c r="I81" s="48">
        <v>9</v>
      </c>
    </row>
    <row r="82" spans="2:9" s="19" customFormat="1" ht="16.149999999999999" customHeight="1">
      <c r="B82" s="39">
        <v>1</v>
      </c>
      <c r="C82" s="48">
        <v>1</v>
      </c>
      <c r="D82" s="48">
        <v>0</v>
      </c>
      <c r="E82" s="27" t="s">
        <v>53</v>
      </c>
      <c r="F82" s="27" t="s">
        <v>54</v>
      </c>
      <c r="G82" s="48">
        <v>680</v>
      </c>
      <c r="H82" s="48">
        <v>680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41842</v>
      </c>
      <c r="C85" s="41">
        <f>+H68+H70+H76+H79-C79</f>
        <v>42609</v>
      </c>
      <c r="D85" s="41">
        <f>+I68+I70+I76+I79-D79</f>
        <v>-767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41842</v>
      </c>
      <c r="H100" s="43">
        <f>+C85</f>
        <v>42609</v>
      </c>
      <c r="I100" s="43">
        <f>+D85</f>
        <v>-767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8</v>
      </c>
      <c r="C102" s="38">
        <f>+C103+C104</f>
        <v>0</v>
      </c>
      <c r="D102" s="38">
        <f>+D103+D104</f>
        <v>8</v>
      </c>
      <c r="E102" s="77" t="s">
        <v>58</v>
      </c>
      <c r="F102" s="61" t="s">
        <v>59</v>
      </c>
      <c r="G102" s="38">
        <f>+G103+G104</f>
        <v>55641</v>
      </c>
      <c r="H102" s="38">
        <f>+H103+H104</f>
        <v>55462</v>
      </c>
      <c r="I102" s="38">
        <f>+I103+I104</f>
        <v>179</v>
      </c>
    </row>
    <row r="103" spans="2:9" s="19" customFormat="1" ht="16.149999999999999" customHeight="1">
      <c r="B103" s="39">
        <v>8</v>
      </c>
      <c r="C103" s="39">
        <v>0</v>
      </c>
      <c r="D103" s="39">
        <v>8</v>
      </c>
      <c r="E103" s="69" t="s">
        <v>60</v>
      </c>
      <c r="F103" s="70" t="s">
        <v>61</v>
      </c>
      <c r="G103" s="39">
        <v>55124</v>
      </c>
      <c r="H103" s="39">
        <v>55124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517</v>
      </c>
      <c r="H104" s="39">
        <v>338</v>
      </c>
      <c r="I104" s="39">
        <v>179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7594</v>
      </c>
      <c r="H105" s="38">
        <f>+H106+H107+H108</f>
        <v>5973</v>
      </c>
      <c r="I105" s="38">
        <f>+I106+I107+I108</f>
        <v>1621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1265</v>
      </c>
      <c r="H106" s="39">
        <v>0</v>
      </c>
      <c r="I106" s="39">
        <v>1265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5125</v>
      </c>
      <c r="H107" s="39">
        <v>5099</v>
      </c>
      <c r="I107" s="39">
        <v>26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1204</v>
      </c>
      <c r="H108" s="39">
        <v>874</v>
      </c>
      <c r="I108" s="39">
        <v>330</v>
      </c>
    </row>
    <row r="109" spans="2:9" s="17" customFormat="1" ht="15">
      <c r="B109" s="38">
        <v>7806</v>
      </c>
      <c r="C109" s="38">
        <v>6546</v>
      </c>
      <c r="D109" s="38">
        <v>1260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6851</v>
      </c>
      <c r="C111" s="39">
        <v>5758</v>
      </c>
      <c r="D111" s="39">
        <v>1093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955</v>
      </c>
      <c r="C112" s="39">
        <v>788</v>
      </c>
      <c r="D112" s="39">
        <v>167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74490</v>
      </c>
      <c r="C113" s="38">
        <f>+C114+C115+C116+C117+C118+C119</f>
        <v>77477</v>
      </c>
      <c r="D113" s="38">
        <f>+D114+D115+D116+D117+D118+D119</f>
        <v>658</v>
      </c>
      <c r="E113" s="77" t="s">
        <v>69</v>
      </c>
      <c r="F113" s="61" t="s">
        <v>70</v>
      </c>
      <c r="G113" s="38">
        <f>+G114+G115+G116+G117+G118+G119</f>
        <v>5050</v>
      </c>
      <c r="H113" s="38">
        <f>+H114+H115+H116+H117+H118+H119</f>
        <v>4763</v>
      </c>
      <c r="I113" s="38">
        <f>+I114+I115+I116+I117+I118+I119</f>
        <v>3932</v>
      </c>
    </row>
    <row r="114" spans="2:10" s="19" customFormat="1" ht="16.149999999999999" customHeight="1">
      <c r="B114" s="39">
        <v>17</v>
      </c>
      <c r="C114" s="39">
        <v>11</v>
      </c>
      <c r="D114" s="39">
        <v>6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12</v>
      </c>
      <c r="H115" s="39">
        <v>10</v>
      </c>
      <c r="I115" s="39">
        <v>2</v>
      </c>
    </row>
    <row r="116" spans="2:10" s="19" customFormat="1" ht="16.149999999999999" customHeight="1">
      <c r="B116" s="39">
        <v>66338</v>
      </c>
      <c r="C116" s="39">
        <v>69684</v>
      </c>
      <c r="D116" s="39">
        <v>299</v>
      </c>
      <c r="E116" s="69" t="s">
        <v>75</v>
      </c>
      <c r="F116" s="70" t="s">
        <v>160</v>
      </c>
      <c r="G116" s="39">
        <v>3850</v>
      </c>
      <c r="H116" s="39">
        <v>3893</v>
      </c>
      <c r="I116" s="39">
        <v>3602</v>
      </c>
    </row>
    <row r="117" spans="2:10" s="19" customFormat="1" ht="16.149999999999999" customHeight="1">
      <c r="B117" s="39">
        <v>670</v>
      </c>
      <c r="C117" s="39">
        <v>578</v>
      </c>
      <c r="D117" s="39">
        <v>92</v>
      </c>
      <c r="E117" s="69" t="s">
        <v>76</v>
      </c>
      <c r="F117" s="70" t="s">
        <v>77</v>
      </c>
      <c r="G117" s="39">
        <v>102</v>
      </c>
      <c r="H117" s="39">
        <v>65</v>
      </c>
      <c r="I117" s="39">
        <v>37</v>
      </c>
    </row>
    <row r="118" spans="2:10" s="19" customFormat="1" ht="16.149999999999999" customHeight="1">
      <c r="B118" s="39">
        <v>1741</v>
      </c>
      <c r="C118" s="39">
        <v>1480</v>
      </c>
      <c r="D118" s="39">
        <v>261</v>
      </c>
      <c r="E118" s="27" t="s">
        <v>78</v>
      </c>
      <c r="F118" s="27" t="s">
        <v>79</v>
      </c>
      <c r="G118" s="39">
        <v>1086</v>
      </c>
      <c r="H118" s="39">
        <v>795</v>
      </c>
      <c r="I118" s="39">
        <v>291</v>
      </c>
    </row>
    <row r="119" spans="2:10" s="51" customFormat="1" ht="16.149999999999999" customHeight="1">
      <c r="B119" s="39">
        <v>5724</v>
      </c>
      <c r="C119" s="39">
        <v>5724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27823</v>
      </c>
      <c r="C122" s="41">
        <f>+H100+H102+H105+H113-C102-C109-C113</f>
        <v>24784</v>
      </c>
      <c r="D122" s="41">
        <f>+I100+I102+I105+I113-D102-D109-D113</f>
        <v>3039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27823</v>
      </c>
      <c r="H137" s="43">
        <f>+C122</f>
        <v>24784</v>
      </c>
      <c r="I137" s="43">
        <f>+D122</f>
        <v>3039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2334</v>
      </c>
      <c r="C139" s="38">
        <f>+C140+C141</f>
        <v>1487</v>
      </c>
      <c r="D139" s="38">
        <f>+D140+D141</f>
        <v>847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1434</v>
      </c>
      <c r="C140" s="39">
        <v>1007</v>
      </c>
      <c r="D140" s="39">
        <v>427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900</v>
      </c>
      <c r="C141" s="39">
        <v>480</v>
      </c>
      <c r="D141" s="39">
        <v>420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25489</v>
      </c>
      <c r="C144" s="41">
        <f>+H137-C139</f>
        <v>23297</v>
      </c>
      <c r="D144" s="41">
        <f>+I137-D139</f>
        <v>2192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27823</v>
      </c>
      <c r="H161" s="43">
        <f>+C122</f>
        <v>24784</v>
      </c>
      <c r="I161" s="43">
        <f>+D122</f>
        <v>3039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24619</v>
      </c>
      <c r="C163" s="38">
        <f>+H16-H17-H18+C141-H20</f>
        <v>20336</v>
      </c>
      <c r="D163" s="38">
        <f>+I16-I17-I18+D141-I20</f>
        <v>4283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2334</v>
      </c>
      <c r="C164" s="39">
        <f>+C139</f>
        <v>1487</v>
      </c>
      <c r="D164" s="39">
        <f>+D139</f>
        <v>847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22285</v>
      </c>
      <c r="C165" s="39">
        <f>+C163-C164</f>
        <v>18849</v>
      </c>
      <c r="D165" s="39">
        <f>+D163-D164</f>
        <v>3436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3204</v>
      </c>
      <c r="C169" s="41">
        <f>+H161-C163-C166</f>
        <v>4448</v>
      </c>
      <c r="D169" s="41">
        <f>+I161-D163-D166</f>
        <v>-1244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25489</v>
      </c>
      <c r="H184" s="43">
        <f>+C144</f>
        <v>23297</v>
      </c>
      <c r="I184" s="43">
        <f>+D144</f>
        <v>2192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22285</v>
      </c>
      <c r="C186" s="38">
        <f>+C187</f>
        <v>18849</v>
      </c>
      <c r="D186" s="38">
        <f>+D187</f>
        <v>3436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22285</v>
      </c>
      <c r="C187" s="39">
        <f t="shared" si="0"/>
        <v>18849</v>
      </c>
      <c r="D187" s="39">
        <f t="shared" si="0"/>
        <v>3436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3204</v>
      </c>
      <c r="C191" s="41">
        <f>+H184-C186</f>
        <v>4448</v>
      </c>
      <c r="D191" s="41">
        <f>+I184-D186</f>
        <v>-1244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3204</v>
      </c>
      <c r="H209" s="43">
        <f>+C191</f>
        <v>4448</v>
      </c>
      <c r="I209" s="43">
        <f>+D191</f>
        <v>-1244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2065</v>
      </c>
      <c r="H211" s="38">
        <f>+H212+H213+H214</f>
        <v>1557</v>
      </c>
      <c r="I211" s="38">
        <f>+I212+I213+I214</f>
        <v>2355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10</v>
      </c>
      <c r="H212" s="39">
        <v>10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1574</v>
      </c>
      <c r="H213" s="39">
        <v>1405</v>
      </c>
      <c r="I213" s="39">
        <v>169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481</v>
      </c>
      <c r="H214" s="39">
        <v>142</v>
      </c>
      <c r="I214" s="39">
        <v>2186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377</v>
      </c>
      <c r="H216" s="40">
        <v>140</v>
      </c>
      <c r="I216" s="40">
        <v>2084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-7699</v>
      </c>
      <c r="H217" s="38">
        <f>+H218+H219+H220</f>
        <v>-8432</v>
      </c>
      <c r="I217" s="38">
        <f>+I218+I219+I220</f>
        <v>-1114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-2970</v>
      </c>
      <c r="H219" s="39">
        <v>-2791</v>
      </c>
      <c r="I219" s="39">
        <v>-179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-4729</v>
      </c>
      <c r="H220" s="39">
        <v>-5641</v>
      </c>
      <c r="I220" s="39">
        <v>-935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-3486</v>
      </c>
      <c r="H222" s="40">
        <v>-4495</v>
      </c>
      <c r="I222" s="40">
        <v>-838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-2430</v>
      </c>
      <c r="C225" s="41">
        <f>+H209+H211+H217</f>
        <v>-2427</v>
      </c>
      <c r="D225" s="41">
        <f>+I209+I211+I217</f>
        <v>-3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-2430</v>
      </c>
      <c r="H240" s="43">
        <f>+C225</f>
        <v>-2427</v>
      </c>
      <c r="I240" s="43">
        <f>+D225</f>
        <v>-3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8108</v>
      </c>
      <c r="C242" s="38">
        <f t="shared" ref="C242:D242" si="1">C243+C245</f>
        <v>6239</v>
      </c>
      <c r="D242" s="38">
        <f t="shared" si="1"/>
        <v>1869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8072</v>
      </c>
      <c r="C243" s="42">
        <v>6203</v>
      </c>
      <c r="D243" s="42">
        <v>1869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-6405</v>
      </c>
      <c r="C244" s="38">
        <v>-4833</v>
      </c>
      <c r="D244" s="38">
        <v>-1572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36</v>
      </c>
      <c r="C245" s="42">
        <v>36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220</v>
      </c>
      <c r="C246" s="38">
        <v>224</v>
      </c>
      <c r="D246" s="38">
        <v>-4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-4353</v>
      </c>
      <c r="C248" s="41">
        <f>+H240-C243-C244-C245-C246</f>
        <v>-4057</v>
      </c>
      <c r="D248" s="41">
        <f>+I240-D243-D244-D245-D246</f>
        <v>-296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85" priority="2" operator="notEqual">
      <formula>B47+B48</formula>
    </cfRule>
  </conditionalFormatting>
  <conditionalFormatting sqref="B109:D109">
    <cfRule type="cellIs" dxfId="84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231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119606</v>
      </c>
      <c r="J16" s="38">
        <f>+C46+C51+C52+C21+C25</f>
        <v>28668</v>
      </c>
      <c r="K16" s="38">
        <f>+D46+D51+D52+D21+D25</f>
        <v>59175</v>
      </c>
      <c r="L16" s="38">
        <f>+E46+E51+E52+E21+E25</f>
        <v>26457</v>
      </c>
      <c r="M16" s="38">
        <f>+F46+F51+F52+F21+F25</f>
        <v>5306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6962</v>
      </c>
      <c r="J17" s="39">
        <v>1886</v>
      </c>
      <c r="K17" s="39">
        <v>1709</v>
      </c>
      <c r="L17" s="39">
        <v>3273</v>
      </c>
      <c r="M17" s="39">
        <v>94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3764</v>
      </c>
      <c r="J18" s="39">
        <v>1562</v>
      </c>
      <c r="K18" s="39">
        <v>2033</v>
      </c>
      <c r="L18" s="39">
        <v>169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108880</v>
      </c>
      <c r="J19" s="39">
        <f>+J16-J17-J18</f>
        <v>25220</v>
      </c>
      <c r="K19" s="39">
        <f>+K16-K17-K18</f>
        <v>55433</v>
      </c>
      <c r="L19" s="39">
        <f>+L16-L17-L18</f>
        <v>23015</v>
      </c>
      <c r="M19" s="39">
        <f>+M16-M17-M18</f>
        <v>5212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2200</v>
      </c>
      <c r="J20" s="47">
        <v>510</v>
      </c>
      <c r="K20" s="47">
        <v>1325</v>
      </c>
      <c r="L20" s="47">
        <v>363</v>
      </c>
      <c r="M20" s="47">
        <v>2</v>
      </c>
      <c r="O20" s="120"/>
      <c r="P20" s="19"/>
    </row>
    <row r="21" spans="2:16" s="17" customFormat="1" ht="16.149999999999999" customHeight="1">
      <c r="B21" s="38">
        <v>31225</v>
      </c>
      <c r="C21" s="38">
        <v>5956</v>
      </c>
      <c r="D21" s="38">
        <v>12764</v>
      </c>
      <c r="E21" s="38">
        <v>10949</v>
      </c>
      <c r="F21" s="38">
        <v>1556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88381</v>
      </c>
      <c r="C23" s="41">
        <f>+J16-C21</f>
        <v>22712</v>
      </c>
      <c r="D23" s="41">
        <f>+K16-D21</f>
        <v>46411</v>
      </c>
      <c r="E23" s="41">
        <f>+L16-E21</f>
        <v>15508</v>
      </c>
      <c r="F23" s="41">
        <f>+M16-F21</f>
        <v>3750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15255</v>
      </c>
      <c r="C25" s="38">
        <v>6615</v>
      </c>
      <c r="D25" s="38">
        <v>5301</v>
      </c>
      <c r="E25" s="38">
        <v>3015</v>
      </c>
      <c r="F25" s="38">
        <v>324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73126</v>
      </c>
      <c r="C27" s="41">
        <f>+C23-C25</f>
        <v>16097</v>
      </c>
      <c r="D27" s="41">
        <f>+D23-D25</f>
        <v>41110</v>
      </c>
      <c r="E27" s="41">
        <f>+E23-E25</f>
        <v>12493</v>
      </c>
      <c r="F27" s="41">
        <f>+F23-F25</f>
        <v>3426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73126</v>
      </c>
      <c r="J44" s="43">
        <f>+C27</f>
        <v>16097</v>
      </c>
      <c r="K44" s="43">
        <f>+D27</f>
        <v>41110</v>
      </c>
      <c r="L44" s="43">
        <f>+E27</f>
        <v>12493</v>
      </c>
      <c r="M44" s="43">
        <f>+F27</f>
        <v>3426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73022</v>
      </c>
      <c r="C46" s="38">
        <v>16077</v>
      </c>
      <c r="D46" s="38">
        <v>41040</v>
      </c>
      <c r="E46" s="38">
        <v>12490</v>
      </c>
      <c r="F46" s="38">
        <v>3415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56261</v>
      </c>
      <c r="C47" s="39">
        <v>12039</v>
      </c>
      <c r="D47" s="39">
        <v>32102</v>
      </c>
      <c r="E47" s="39">
        <v>9428</v>
      </c>
      <c r="F47" s="39">
        <v>2692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16761</v>
      </c>
      <c r="C48" s="39">
        <f>SUM(C49:C50)</f>
        <v>4038</v>
      </c>
      <c r="D48" s="39">
        <f>SUM(D49:D50)</f>
        <v>8938</v>
      </c>
      <c r="E48" s="39">
        <f>SUM(E49:E50)</f>
        <v>3062</v>
      </c>
      <c r="F48" s="39">
        <f>SUM(F49:F50)</f>
        <v>723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10931</v>
      </c>
      <c r="C49" s="96">
        <v>1530</v>
      </c>
      <c r="D49" s="96">
        <v>5906</v>
      </c>
      <c r="E49" s="96">
        <v>2831</v>
      </c>
      <c r="F49" s="96">
        <v>664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5830</v>
      </c>
      <c r="C50" s="96">
        <v>2508</v>
      </c>
      <c r="D50" s="96">
        <v>3032</v>
      </c>
      <c r="E50" s="96">
        <v>231</v>
      </c>
      <c r="F50" s="96">
        <v>59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104</v>
      </c>
      <c r="C51" s="38">
        <v>20</v>
      </c>
      <c r="D51" s="38">
        <v>70</v>
      </c>
      <c r="E51" s="38">
        <v>3</v>
      </c>
      <c r="F51" s="38">
        <v>11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82126</v>
      </c>
      <c r="J70" s="38">
        <f>+J71+J75</f>
        <v>54311</v>
      </c>
      <c r="K70" s="38">
        <f>+K71+K75</f>
        <v>13838</v>
      </c>
      <c r="L70" s="38">
        <f>+L71+L75</f>
        <v>13977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73599</v>
      </c>
      <c r="J71" s="39">
        <f>+J72+J73+J74</f>
        <v>54083</v>
      </c>
      <c r="K71" s="39">
        <f>+K72+K73+K74</f>
        <v>13619</v>
      </c>
      <c r="L71" s="39">
        <f>+L72+L73+L74</f>
        <v>5897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41670</v>
      </c>
      <c r="J72" s="39">
        <v>36949</v>
      </c>
      <c r="K72" s="39">
        <v>1772</v>
      </c>
      <c r="L72" s="39">
        <v>2949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113</v>
      </c>
      <c r="J73" s="39">
        <v>26</v>
      </c>
      <c r="K73" s="39">
        <v>46</v>
      </c>
      <c r="L73" s="39">
        <v>41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31816</v>
      </c>
      <c r="J74" s="39">
        <v>17108</v>
      </c>
      <c r="K74" s="39">
        <v>11801</v>
      </c>
      <c r="L74" s="39">
        <v>2907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8527</v>
      </c>
      <c r="J75" s="39">
        <v>228</v>
      </c>
      <c r="K75" s="39">
        <v>219</v>
      </c>
      <c r="L75" s="39">
        <v>8080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-8115</v>
      </c>
      <c r="J76" s="38">
        <f>+J77+J78</f>
        <v>-2719</v>
      </c>
      <c r="K76" s="38">
        <f>+K77+K78</f>
        <v>-1816</v>
      </c>
      <c r="L76" s="38">
        <f>+L77+L78</f>
        <v>-1112</v>
      </c>
      <c r="M76" s="38">
        <f>+M77+M78</f>
        <v>-2468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-3294</v>
      </c>
      <c r="J77" s="39">
        <v>-1551</v>
      </c>
      <c r="K77" s="39">
        <v>-769</v>
      </c>
      <c r="L77" s="39">
        <v>-974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-4821</v>
      </c>
      <c r="J78" s="39">
        <v>-1168</v>
      </c>
      <c r="K78" s="39">
        <v>-1047</v>
      </c>
      <c r="L78" s="39">
        <v>-138</v>
      </c>
      <c r="M78" s="39">
        <v>-2468</v>
      </c>
      <c r="O78" s="120"/>
    </row>
    <row r="79" spans="2:16" s="17" customFormat="1" ht="16.149999999999999" customHeight="1">
      <c r="B79" s="38">
        <f>+B80+B81+B82</f>
        <v>19721</v>
      </c>
      <c r="C79" s="38">
        <f>+C80+C81+C82</f>
        <v>16764</v>
      </c>
      <c r="D79" s="38">
        <f>+D80+D81+D82</f>
        <v>2274</v>
      </c>
      <c r="E79" s="38">
        <f>+E80+E81+E82</f>
        <v>889</v>
      </c>
      <c r="F79" s="38">
        <f>+F80+F81+F82</f>
        <v>17</v>
      </c>
      <c r="G79" s="77" t="s">
        <v>48</v>
      </c>
      <c r="H79" s="61" t="s">
        <v>49</v>
      </c>
      <c r="I79" s="38">
        <f>I80+I81+I82</f>
        <v>7519</v>
      </c>
      <c r="J79" s="38">
        <f>+J80+J81+J82</f>
        <v>5870</v>
      </c>
      <c r="K79" s="38">
        <f>+K80+K81+K82</f>
        <v>468</v>
      </c>
      <c r="L79" s="38">
        <f>+L80+L81+L82</f>
        <v>637</v>
      </c>
      <c r="M79" s="38">
        <f>+M80+M81+M82</f>
        <v>767</v>
      </c>
      <c r="O79" s="120"/>
    </row>
    <row r="80" spans="2:16" s="19" customFormat="1" ht="16.149999999999999" customHeight="1">
      <c r="B80" s="39">
        <v>19712</v>
      </c>
      <c r="C80" s="48">
        <v>16761</v>
      </c>
      <c r="D80" s="48">
        <v>2273</v>
      </c>
      <c r="E80" s="48">
        <v>884</v>
      </c>
      <c r="F80" s="48">
        <v>17</v>
      </c>
      <c r="G80" s="27" t="s">
        <v>50</v>
      </c>
      <c r="H80" s="27" t="s">
        <v>133</v>
      </c>
      <c r="I80" s="48">
        <v>2748</v>
      </c>
      <c r="J80" s="48">
        <v>1366</v>
      </c>
      <c r="K80" s="48">
        <v>386</v>
      </c>
      <c r="L80" s="48">
        <v>452</v>
      </c>
      <c r="M80" s="48">
        <v>767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4506</v>
      </c>
      <c r="J81" s="48">
        <v>4288</v>
      </c>
      <c r="K81" s="48">
        <v>66</v>
      </c>
      <c r="L81" s="48">
        <v>152</v>
      </c>
      <c r="M81" s="48">
        <v>0</v>
      </c>
      <c r="O81" s="120"/>
    </row>
    <row r="82" spans="2:16" s="19" customFormat="1" ht="16.149999999999999" customHeight="1">
      <c r="B82" s="39">
        <v>9</v>
      </c>
      <c r="C82" s="48">
        <v>3</v>
      </c>
      <c r="D82" s="48">
        <v>1</v>
      </c>
      <c r="E82" s="48">
        <v>5</v>
      </c>
      <c r="F82" s="48">
        <v>0</v>
      </c>
      <c r="G82" s="27" t="s">
        <v>53</v>
      </c>
      <c r="H82" s="27" t="s">
        <v>54</v>
      </c>
      <c r="I82" s="48">
        <v>265</v>
      </c>
      <c r="J82" s="48">
        <v>216</v>
      </c>
      <c r="K82" s="48">
        <v>16</v>
      </c>
      <c r="L82" s="48">
        <v>33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61809</v>
      </c>
      <c r="C85" s="41">
        <f>+J68+J70+J76+J79-C79</f>
        <v>40698</v>
      </c>
      <c r="D85" s="41">
        <f>+K68+K70+K76+K79-D79</f>
        <v>10216</v>
      </c>
      <c r="E85" s="41">
        <f>+L68+L70+L76+L79-E79</f>
        <v>12613</v>
      </c>
      <c r="F85" s="41">
        <f>+M68+M70+M76+M79-F79</f>
        <v>-1718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61809</v>
      </c>
      <c r="J100" s="43">
        <f>+C85</f>
        <v>40698</v>
      </c>
      <c r="K100" s="43">
        <f>+D85</f>
        <v>10216</v>
      </c>
      <c r="L100" s="43">
        <f>+E85</f>
        <v>12613</v>
      </c>
      <c r="M100" s="43">
        <f>+F85</f>
        <v>-1718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15</v>
      </c>
      <c r="C102" s="38">
        <f>+C103+C104</f>
        <v>13</v>
      </c>
      <c r="D102" s="38">
        <f>+D103+D104</f>
        <v>2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75724</v>
      </c>
      <c r="J102" s="38">
        <f>+J103+J104</f>
        <v>56188</v>
      </c>
      <c r="K102" s="38">
        <f>+K103+K104</f>
        <v>13946</v>
      </c>
      <c r="L102" s="38">
        <f>+L103+L104</f>
        <v>5590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15</v>
      </c>
      <c r="C103" s="39">
        <v>13</v>
      </c>
      <c r="D103" s="39">
        <v>2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72809</v>
      </c>
      <c r="J103" s="39">
        <v>55980</v>
      </c>
      <c r="K103" s="39">
        <v>12888</v>
      </c>
      <c r="L103" s="39">
        <v>3941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2915</v>
      </c>
      <c r="J104" s="39">
        <v>208</v>
      </c>
      <c r="K104" s="39">
        <v>1058</v>
      </c>
      <c r="L104" s="39">
        <v>1649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94039</v>
      </c>
      <c r="J105" s="38">
        <f>+J106+J107+J108</f>
        <v>7950</v>
      </c>
      <c r="K105" s="38">
        <f>+K106+K107+K108</f>
        <v>237</v>
      </c>
      <c r="L105" s="38">
        <f>+L106+L107+L108</f>
        <v>231</v>
      </c>
      <c r="M105" s="38">
        <f>+M106+M107+M108</f>
        <v>85621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63828</v>
      </c>
      <c r="J106" s="39">
        <v>1419</v>
      </c>
      <c r="K106" s="39">
        <v>0</v>
      </c>
      <c r="L106" s="39">
        <v>0</v>
      </c>
      <c r="M106" s="39">
        <v>62409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5830</v>
      </c>
      <c r="J107" s="39">
        <v>5303</v>
      </c>
      <c r="K107" s="39">
        <v>237</v>
      </c>
      <c r="L107" s="39">
        <v>231</v>
      </c>
      <c r="M107" s="39">
        <v>59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24381</v>
      </c>
      <c r="J108" s="39">
        <v>1228</v>
      </c>
      <c r="K108" s="39">
        <v>0</v>
      </c>
      <c r="L108" s="39">
        <v>0</v>
      </c>
      <c r="M108" s="39">
        <v>23153</v>
      </c>
      <c r="O108" s="120"/>
      <c r="P108" s="17"/>
    </row>
    <row r="109" spans="2:16" s="17" customFormat="1" ht="15">
      <c r="B109" s="38">
        <v>86165</v>
      </c>
      <c r="C109" s="38">
        <v>8286</v>
      </c>
      <c r="D109" s="38">
        <v>650</v>
      </c>
      <c r="E109" s="38">
        <v>384</v>
      </c>
      <c r="F109" s="38">
        <v>76845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74072</v>
      </c>
      <c r="C110" s="39">
        <v>0</v>
      </c>
      <c r="D110" s="39">
        <v>0</v>
      </c>
      <c r="E110" s="39">
        <v>0</v>
      </c>
      <c r="F110" s="39">
        <v>74072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7893</v>
      </c>
      <c r="C111" s="39">
        <v>7358</v>
      </c>
      <c r="D111" s="39">
        <v>245</v>
      </c>
      <c r="E111" s="39">
        <v>231</v>
      </c>
      <c r="F111" s="39">
        <v>59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4200</v>
      </c>
      <c r="C112" s="39">
        <v>928</v>
      </c>
      <c r="D112" s="39">
        <v>405</v>
      </c>
      <c r="E112" s="39">
        <v>153</v>
      </c>
      <c r="F112" s="39">
        <v>2714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11990</v>
      </c>
      <c r="C113" s="38">
        <f>+C114+C115+C116+C117+C118+C119</f>
        <v>71223</v>
      </c>
      <c r="D113" s="38">
        <f>+D114+D115+D116+D117+D118+D119</f>
        <v>5834</v>
      </c>
      <c r="E113" s="38">
        <f>+E114+E115+E116+E117+E118+E119</f>
        <v>8493</v>
      </c>
      <c r="F113" s="38">
        <f>+F114+F115+F116+F117+F118+F119</f>
        <v>3239</v>
      </c>
      <c r="G113" s="77" t="s">
        <v>69</v>
      </c>
      <c r="H113" s="61" t="s">
        <v>70</v>
      </c>
      <c r="I113" s="38">
        <f>+I114+I115+I116+I117+I118+I119</f>
        <v>5603</v>
      </c>
      <c r="J113" s="38">
        <f>+J114+J115+J116+J117+J118+J119</f>
        <v>4041</v>
      </c>
      <c r="K113" s="38">
        <f>+K114+K115+K116+K117+K118+K119</f>
        <v>55138</v>
      </c>
      <c r="L113" s="38">
        <f>+L114+L115+L116+L117+L118+L119</f>
        <v>14371</v>
      </c>
      <c r="M113" s="38">
        <f>+M114+M115+M116+M117+M118+M119</f>
        <v>8852</v>
      </c>
      <c r="O113" s="19"/>
      <c r="P113" s="19"/>
    </row>
    <row r="114" spans="2:16" s="19" customFormat="1" ht="16.149999999999999" customHeight="1">
      <c r="B114" s="39">
        <v>153</v>
      </c>
      <c r="C114" s="39">
        <v>18</v>
      </c>
      <c r="D114" s="39">
        <v>54</v>
      </c>
      <c r="E114" s="39">
        <v>77</v>
      </c>
      <c r="F114" s="39">
        <v>4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121</v>
      </c>
      <c r="J115" s="39">
        <v>12</v>
      </c>
      <c r="K115" s="39">
        <v>34</v>
      </c>
      <c r="L115" s="39">
        <v>72</v>
      </c>
      <c r="M115" s="39">
        <v>3</v>
      </c>
    </row>
    <row r="116" spans="2:16" s="19" customFormat="1" ht="16.149999999999999" customHeight="1">
      <c r="B116" s="39">
        <v>0</v>
      </c>
      <c r="C116" s="39">
        <v>63045</v>
      </c>
      <c r="D116" s="39">
        <v>3645</v>
      </c>
      <c r="E116" s="39">
        <v>6991</v>
      </c>
      <c r="F116" s="39">
        <v>3118</v>
      </c>
      <c r="G116" s="69" t="s">
        <v>75</v>
      </c>
      <c r="H116" s="70" t="s">
        <v>160</v>
      </c>
      <c r="I116" s="39">
        <v>0</v>
      </c>
      <c r="J116" s="39">
        <v>2655</v>
      </c>
      <c r="K116" s="39">
        <v>53719</v>
      </c>
      <c r="L116" s="39">
        <v>13039</v>
      </c>
      <c r="M116" s="39">
        <v>7386</v>
      </c>
      <c r="O116" s="120"/>
      <c r="P116" s="17"/>
    </row>
    <row r="117" spans="2:16" s="19" customFormat="1" ht="16.149999999999999" customHeight="1">
      <c r="B117" s="39">
        <v>658</v>
      </c>
      <c r="C117" s="39">
        <v>658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1819</v>
      </c>
      <c r="J117" s="39">
        <v>169</v>
      </c>
      <c r="K117" s="39">
        <v>668</v>
      </c>
      <c r="L117" s="39">
        <v>3</v>
      </c>
      <c r="M117" s="39">
        <v>979</v>
      </c>
      <c r="O117" s="120"/>
    </row>
    <row r="118" spans="2:16" s="19" customFormat="1" ht="16.149999999999999" customHeight="1">
      <c r="B118" s="39">
        <v>5248</v>
      </c>
      <c r="C118" s="39">
        <v>1571</v>
      </c>
      <c r="D118" s="39">
        <v>2135</v>
      </c>
      <c r="E118" s="39">
        <v>1425</v>
      </c>
      <c r="F118" s="39">
        <v>117</v>
      </c>
      <c r="G118" s="27" t="s">
        <v>78</v>
      </c>
      <c r="H118" s="27" t="s">
        <v>79</v>
      </c>
      <c r="I118" s="39">
        <v>3663</v>
      </c>
      <c r="J118" s="39">
        <v>1205</v>
      </c>
      <c r="K118" s="39">
        <v>717</v>
      </c>
      <c r="L118" s="39">
        <v>1257</v>
      </c>
      <c r="M118" s="39">
        <v>484</v>
      </c>
      <c r="O118" s="120"/>
    </row>
    <row r="119" spans="2:16" s="51" customFormat="1" ht="16.149999999999999" customHeight="1">
      <c r="B119" s="39">
        <v>5931</v>
      </c>
      <c r="C119" s="39">
        <v>5931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139005</v>
      </c>
      <c r="C122" s="41">
        <f>+J100+J102+J105+J113-C102-C109-C113</f>
        <v>29355</v>
      </c>
      <c r="D122" s="41">
        <f>+K100+K102+K105+K113-D102-D109-D113</f>
        <v>73051</v>
      </c>
      <c r="E122" s="41">
        <f>+L100+L102+L105+L113-E102-E109-E113</f>
        <v>23928</v>
      </c>
      <c r="F122" s="41">
        <f>+M100+M102+M105+M113-F102-F109-F113</f>
        <v>12671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139005</v>
      </c>
      <c r="J137" s="43">
        <f>+C122</f>
        <v>29355</v>
      </c>
      <c r="K137" s="43">
        <f>+D122</f>
        <v>73051</v>
      </c>
      <c r="L137" s="43">
        <f>+E122</f>
        <v>23928</v>
      </c>
      <c r="M137" s="43">
        <f>+F122</f>
        <v>12671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70828</v>
      </c>
      <c r="C139" s="38">
        <f>+C140+C141</f>
        <v>2393</v>
      </c>
      <c r="D139" s="38">
        <f>+D140+D141</f>
        <v>56684</v>
      </c>
      <c r="E139" s="38">
        <f>+E140+E141</f>
        <v>6225</v>
      </c>
      <c r="F139" s="38">
        <f>+F140+F141</f>
        <v>5526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52900</v>
      </c>
      <c r="C140" s="39">
        <v>1504</v>
      </c>
      <c r="D140" s="39">
        <v>41362</v>
      </c>
      <c r="E140" s="39">
        <v>6025</v>
      </c>
      <c r="F140" s="39">
        <v>4009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17928</v>
      </c>
      <c r="C141" s="39">
        <v>889</v>
      </c>
      <c r="D141" s="39">
        <v>15322</v>
      </c>
      <c r="E141" s="39">
        <v>200</v>
      </c>
      <c r="F141" s="39">
        <v>1517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68177</v>
      </c>
      <c r="C144" s="41">
        <f>+J137-C139</f>
        <v>26962</v>
      </c>
      <c r="D144" s="41">
        <f>+K137-D139</f>
        <v>16367</v>
      </c>
      <c r="E144" s="41">
        <f>+L137-E139</f>
        <v>17703</v>
      </c>
      <c r="F144" s="41">
        <f>+M137-F139</f>
        <v>7145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139005</v>
      </c>
      <c r="J161" s="43">
        <f>+C122</f>
        <v>29355</v>
      </c>
      <c r="K161" s="43">
        <f>+D122</f>
        <v>73051</v>
      </c>
      <c r="L161" s="43">
        <f>+E122</f>
        <v>23928</v>
      </c>
      <c r="M161" s="43">
        <f>+F122</f>
        <v>12671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124608</v>
      </c>
      <c r="C163" s="38">
        <f>+J16-J17-J18+C141-J20</f>
        <v>25599</v>
      </c>
      <c r="D163" s="38">
        <f>+K16-K17-K18+D141-K20</f>
        <v>69430</v>
      </c>
      <c r="E163" s="38">
        <f>+L16-L17-L18+E141-L20</f>
        <v>22852</v>
      </c>
      <c r="F163" s="38">
        <f>+M16-M17-M18+F141-M20</f>
        <v>6727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70828</v>
      </c>
      <c r="C164" s="39">
        <f>+C139</f>
        <v>2393</v>
      </c>
      <c r="D164" s="39">
        <f>+D139</f>
        <v>56684</v>
      </c>
      <c r="E164" s="39">
        <f>+E139</f>
        <v>6225</v>
      </c>
      <c r="F164" s="39">
        <f>+F139</f>
        <v>5526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53780</v>
      </c>
      <c r="C165" s="39">
        <f>+C163-C164</f>
        <v>23206</v>
      </c>
      <c r="D165" s="39">
        <f>+D163-D164</f>
        <v>12746</v>
      </c>
      <c r="E165" s="39">
        <f>+E163-E164</f>
        <v>16627</v>
      </c>
      <c r="F165" s="39">
        <f>+F163-F164</f>
        <v>1201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14397</v>
      </c>
      <c r="C169" s="41">
        <f>+J161-C163-C166</f>
        <v>3756</v>
      </c>
      <c r="D169" s="41">
        <f>+K161-D163-D166</f>
        <v>3621</v>
      </c>
      <c r="E169" s="41">
        <f>+L161-E163-E166</f>
        <v>1076</v>
      </c>
      <c r="F169" s="41">
        <f>+M161-F163-F166</f>
        <v>5944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68177</v>
      </c>
      <c r="J184" s="43">
        <f>+C144</f>
        <v>26962</v>
      </c>
      <c r="K184" s="43">
        <f>+D144</f>
        <v>16367</v>
      </c>
      <c r="L184" s="43">
        <f>+E144</f>
        <v>17703</v>
      </c>
      <c r="M184" s="43">
        <f>+F144</f>
        <v>7145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53780</v>
      </c>
      <c r="C186" s="38">
        <f>+C187</f>
        <v>23206</v>
      </c>
      <c r="D186" s="38">
        <f>+D187</f>
        <v>12746</v>
      </c>
      <c r="E186" s="38">
        <f>+E187</f>
        <v>16627</v>
      </c>
      <c r="F186" s="38">
        <f>+F187</f>
        <v>1201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53780</v>
      </c>
      <c r="C187" s="39">
        <f t="shared" si="1"/>
        <v>23206</v>
      </c>
      <c r="D187" s="39">
        <f t="shared" si="1"/>
        <v>12746</v>
      </c>
      <c r="E187" s="39">
        <f t="shared" si="1"/>
        <v>16627</v>
      </c>
      <c r="F187" s="39">
        <f t="shared" si="1"/>
        <v>1201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14397</v>
      </c>
      <c r="C191" s="41">
        <f>+J184-C186</f>
        <v>3756</v>
      </c>
      <c r="D191" s="41">
        <f>+K184-D186</f>
        <v>3621</v>
      </c>
      <c r="E191" s="41">
        <f>+L184-E186</f>
        <v>1076</v>
      </c>
      <c r="F191" s="41">
        <f>+M184-F186</f>
        <v>5944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14397</v>
      </c>
      <c r="J209" s="43">
        <f>+C191</f>
        <v>3756</v>
      </c>
      <c r="K209" s="43">
        <f>+D191</f>
        <v>3621</v>
      </c>
      <c r="L209" s="43">
        <f>+E191</f>
        <v>1076</v>
      </c>
      <c r="M209" s="43">
        <f>+F191</f>
        <v>5944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9296</v>
      </c>
      <c r="J211" s="38">
        <f>+J212+J213+J214</f>
        <v>2583</v>
      </c>
      <c r="K211" s="38">
        <f>+K212+K213+K214</f>
        <v>7630</v>
      </c>
      <c r="L211" s="38">
        <f>+L212+L213+L214</f>
        <v>4684</v>
      </c>
      <c r="M211" s="38">
        <f>+M212+M213+M214</f>
        <v>204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2754</v>
      </c>
      <c r="J212" s="39">
        <v>16</v>
      </c>
      <c r="K212" s="39">
        <v>1442</v>
      </c>
      <c r="L212" s="39">
        <v>1296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5991</v>
      </c>
      <c r="J213" s="39">
        <v>2049</v>
      </c>
      <c r="K213" s="39">
        <v>3358</v>
      </c>
      <c r="L213" s="39">
        <v>492</v>
      </c>
      <c r="M213" s="39">
        <v>92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551</v>
      </c>
      <c r="J214" s="39">
        <v>518</v>
      </c>
      <c r="K214" s="39">
        <v>2830</v>
      </c>
      <c r="L214" s="39">
        <v>2896</v>
      </c>
      <c r="M214" s="39">
        <v>112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424</v>
      </c>
      <c r="K216" s="40">
        <v>2741</v>
      </c>
      <c r="L216" s="40">
        <v>2528</v>
      </c>
      <c r="M216" s="40">
        <v>112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-10396</v>
      </c>
      <c r="J217" s="38">
        <f>+J218+J219+J220</f>
        <v>-7675</v>
      </c>
      <c r="K217" s="38">
        <f>+K218+K219+K220</f>
        <v>-7275</v>
      </c>
      <c r="L217" s="38">
        <f>+L218+L219+L220</f>
        <v>-1194</v>
      </c>
      <c r="M217" s="38">
        <f>+M218+M219+M220</f>
        <v>-57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-9249</v>
      </c>
      <c r="J219" s="39">
        <v>-3791</v>
      </c>
      <c r="K219" s="39">
        <v>-4398</v>
      </c>
      <c r="L219" s="39">
        <v>-1060</v>
      </c>
      <c r="M219" s="39">
        <v>0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-1147</v>
      </c>
      <c r="J220" s="39">
        <v>-3884</v>
      </c>
      <c r="K220" s="39">
        <v>-2877</v>
      </c>
      <c r="L220" s="39">
        <v>-134</v>
      </c>
      <c r="M220" s="39">
        <v>-57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-3049</v>
      </c>
      <c r="K222" s="40">
        <v>-2591</v>
      </c>
      <c r="L222" s="40">
        <v>-126</v>
      </c>
      <c r="M222" s="40">
        <v>-39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13297</v>
      </c>
      <c r="C225" s="41">
        <f>+J209+J211+J217</f>
        <v>-1336</v>
      </c>
      <c r="D225" s="41">
        <f>+K209+K211+K217</f>
        <v>3976</v>
      </c>
      <c r="E225" s="41">
        <f>+L209+L211+L217</f>
        <v>4566</v>
      </c>
      <c r="F225" s="41">
        <f>+M209+M211+M217</f>
        <v>6091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13297</v>
      </c>
      <c r="J240" s="43">
        <f>+C225</f>
        <v>-1336</v>
      </c>
      <c r="K240" s="43">
        <f>+D225</f>
        <v>3976</v>
      </c>
      <c r="L240" s="43">
        <f>+E225</f>
        <v>4566</v>
      </c>
      <c r="M240" s="43">
        <f>+F225</f>
        <v>6091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30631</v>
      </c>
      <c r="C242" s="38">
        <f t="shared" ref="C242:F242" si="2">C243+C245</f>
        <v>8893</v>
      </c>
      <c r="D242" s="38">
        <f t="shared" si="2"/>
        <v>12732</v>
      </c>
      <c r="E242" s="38">
        <f t="shared" si="2"/>
        <v>8645</v>
      </c>
      <c r="F242" s="38">
        <f t="shared" si="2"/>
        <v>361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30567</v>
      </c>
      <c r="C243" s="42">
        <v>8829</v>
      </c>
      <c r="D243" s="42">
        <v>12732</v>
      </c>
      <c r="E243" s="42">
        <v>8645</v>
      </c>
      <c r="F243" s="42">
        <v>361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-15255</v>
      </c>
      <c r="C244" s="38">
        <v>-6615</v>
      </c>
      <c r="D244" s="38">
        <v>-5301</v>
      </c>
      <c r="E244" s="38">
        <v>-3015</v>
      </c>
      <c r="F244" s="38">
        <v>-324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64</v>
      </c>
      <c r="C245" s="42">
        <v>64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295</v>
      </c>
      <c r="C246" s="38">
        <v>260</v>
      </c>
      <c r="D246" s="38">
        <v>213</v>
      </c>
      <c r="E246" s="38">
        <v>-204</v>
      </c>
      <c r="F246" s="38">
        <v>26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-2374</v>
      </c>
      <c r="C248" s="41">
        <f>+J240-C243-C244-C245-C246</f>
        <v>-3874</v>
      </c>
      <c r="D248" s="41">
        <f>+K240-D243-D244-D245-D246</f>
        <v>-3668</v>
      </c>
      <c r="E248" s="41">
        <f>+L240-E243-E244-E245-E246</f>
        <v>-860</v>
      </c>
      <c r="F248" s="41">
        <f>+M240-F243-F244-F245-F246</f>
        <v>6028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83" priority="2" operator="notEqual">
      <formula>B47+B48</formula>
    </cfRule>
  </conditionalFormatting>
  <conditionalFormatting sqref="B109:F109">
    <cfRule type="cellIs" dxfId="82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243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28668</v>
      </c>
      <c r="H16" s="38">
        <f>+C46+C51+C52+C21+C25</f>
        <v>21687</v>
      </c>
      <c r="I16" s="38">
        <f>+D46+D51+D52+D21+D25</f>
        <v>6981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1886</v>
      </c>
      <c r="H17" s="39">
        <v>460</v>
      </c>
      <c r="I17" s="39">
        <v>1426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1562</v>
      </c>
      <c r="H18" s="39">
        <v>194</v>
      </c>
      <c r="I18" s="39">
        <v>1368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25220</v>
      </c>
      <c r="H19" s="39">
        <f>+H16-H17-H18</f>
        <v>21033</v>
      </c>
      <c r="I19" s="39">
        <f>+I16-I17-I18</f>
        <v>4187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510</v>
      </c>
      <c r="H20" s="47">
        <v>384</v>
      </c>
      <c r="I20" s="47">
        <v>126</v>
      </c>
    </row>
    <row r="21" spans="2:9" s="17" customFormat="1" ht="16.149999999999999" customHeight="1">
      <c r="B21" s="38">
        <v>5956</v>
      </c>
      <c r="C21" s="38">
        <v>3384</v>
      </c>
      <c r="D21" s="38">
        <v>2572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22712</v>
      </c>
      <c r="C23" s="41">
        <f>+H16-C21</f>
        <v>18303</v>
      </c>
      <c r="D23" s="41">
        <f>+I16-D21</f>
        <v>4409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6615</v>
      </c>
      <c r="C25" s="38">
        <v>5012</v>
      </c>
      <c r="D25" s="38">
        <v>1603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16097</v>
      </c>
      <c r="C27" s="41">
        <f>+C23-C25</f>
        <v>13291</v>
      </c>
      <c r="D27" s="41">
        <f>+D23-D25</f>
        <v>2806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16097</v>
      </c>
      <c r="H44" s="43">
        <f>+C27</f>
        <v>13291</v>
      </c>
      <c r="I44" s="43">
        <f>+D27</f>
        <v>2806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16077</v>
      </c>
      <c r="C46" s="38">
        <v>13280</v>
      </c>
      <c r="D46" s="38">
        <v>2797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12039</v>
      </c>
      <c r="C47" s="39">
        <v>9664</v>
      </c>
      <c r="D47" s="39">
        <v>2375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4038</v>
      </c>
      <c r="C48" s="39">
        <f>SUM(C49:C50)</f>
        <v>3616</v>
      </c>
      <c r="D48" s="39">
        <f>SUM(D49:D50)</f>
        <v>422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1530</v>
      </c>
      <c r="C49" s="96">
        <v>1152</v>
      </c>
      <c r="D49" s="96">
        <v>378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2508</v>
      </c>
      <c r="C50" s="96">
        <v>2464</v>
      </c>
      <c r="D50" s="96">
        <v>44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20</v>
      </c>
      <c r="C51" s="38">
        <v>11</v>
      </c>
      <c r="D51" s="38">
        <v>9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54311</v>
      </c>
      <c r="H70" s="38">
        <f>+H71+H75</f>
        <v>54195</v>
      </c>
      <c r="I70" s="38">
        <f>+I71+I75</f>
        <v>116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54083</v>
      </c>
      <c r="H71" s="39">
        <f>+H72+H73+H74</f>
        <v>54041</v>
      </c>
      <c r="I71" s="39">
        <f>+I72+I73+I74</f>
        <v>42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36949</v>
      </c>
      <c r="H72" s="39">
        <v>36949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26</v>
      </c>
      <c r="H73" s="39">
        <v>26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17108</v>
      </c>
      <c r="H74" s="39">
        <v>17066</v>
      </c>
      <c r="I74" s="39">
        <v>42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228</v>
      </c>
      <c r="H75" s="39">
        <v>154</v>
      </c>
      <c r="I75" s="39">
        <v>74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-2719</v>
      </c>
      <c r="H76" s="38">
        <f>+H77+H78</f>
        <v>-2025</v>
      </c>
      <c r="I76" s="38">
        <f>+I77+I78</f>
        <v>-694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-1551</v>
      </c>
      <c r="H77" s="39">
        <v>-1089</v>
      </c>
      <c r="I77" s="39">
        <v>-462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-1168</v>
      </c>
      <c r="H78" s="39">
        <v>-936</v>
      </c>
      <c r="I78" s="39">
        <v>-232</v>
      </c>
    </row>
    <row r="79" spans="2:9" s="17" customFormat="1" ht="16.149999999999999" customHeight="1">
      <c r="B79" s="38">
        <f>+B80+B81+B82</f>
        <v>16764</v>
      </c>
      <c r="C79" s="38">
        <f>+C80+C81+C82</f>
        <v>16488</v>
      </c>
      <c r="D79" s="38">
        <f>+D80+D81+D82</f>
        <v>276</v>
      </c>
      <c r="E79" s="77" t="s">
        <v>48</v>
      </c>
      <c r="F79" s="61" t="s">
        <v>49</v>
      </c>
      <c r="G79" s="38">
        <f>G80+G81+G82</f>
        <v>5870</v>
      </c>
      <c r="H79" s="38">
        <f>+H80+H81+H82</f>
        <v>5779</v>
      </c>
      <c r="I79" s="38">
        <f>+I80+I81+I82</f>
        <v>91</v>
      </c>
    </row>
    <row r="80" spans="2:9" s="19" customFormat="1" ht="16.149999999999999" customHeight="1">
      <c r="B80" s="39">
        <v>16761</v>
      </c>
      <c r="C80" s="48">
        <v>16485</v>
      </c>
      <c r="D80" s="48">
        <v>276</v>
      </c>
      <c r="E80" s="27" t="s">
        <v>50</v>
      </c>
      <c r="F80" s="27" t="s">
        <v>133</v>
      </c>
      <c r="G80" s="48">
        <v>1366</v>
      </c>
      <c r="H80" s="48">
        <v>1283</v>
      </c>
      <c r="I80" s="48">
        <v>83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4288</v>
      </c>
      <c r="H81" s="48">
        <v>4280</v>
      </c>
      <c r="I81" s="48">
        <v>8</v>
      </c>
    </row>
    <row r="82" spans="2:9" s="19" customFormat="1" ht="16.149999999999999" customHeight="1">
      <c r="B82" s="39">
        <v>3</v>
      </c>
      <c r="C82" s="48">
        <v>3</v>
      </c>
      <c r="D82" s="48">
        <v>0</v>
      </c>
      <c r="E82" s="27" t="s">
        <v>53</v>
      </c>
      <c r="F82" s="27" t="s">
        <v>54</v>
      </c>
      <c r="G82" s="48">
        <v>216</v>
      </c>
      <c r="H82" s="48">
        <v>216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40698</v>
      </c>
      <c r="C85" s="41">
        <f>+H68+H70+H76+H79-C79</f>
        <v>41461</v>
      </c>
      <c r="D85" s="41">
        <f>+I68+I70+I76+I79-D79</f>
        <v>-763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40698</v>
      </c>
      <c r="H100" s="43">
        <f>+C85</f>
        <v>41461</v>
      </c>
      <c r="I100" s="43">
        <f>+D85</f>
        <v>-763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13</v>
      </c>
      <c r="C102" s="38">
        <f>+C103+C104</f>
        <v>0</v>
      </c>
      <c r="D102" s="38">
        <f>+D103+D104</f>
        <v>13</v>
      </c>
      <c r="E102" s="77" t="s">
        <v>58</v>
      </c>
      <c r="F102" s="61" t="s">
        <v>59</v>
      </c>
      <c r="G102" s="38">
        <f>+G103+G104</f>
        <v>56188</v>
      </c>
      <c r="H102" s="38">
        <f>+H103+H104</f>
        <v>56008</v>
      </c>
      <c r="I102" s="38">
        <f>+I103+I104</f>
        <v>180</v>
      </c>
    </row>
    <row r="103" spans="2:9" s="19" customFormat="1" ht="16.149999999999999" customHeight="1">
      <c r="B103" s="39">
        <v>13</v>
      </c>
      <c r="C103" s="39">
        <v>0</v>
      </c>
      <c r="D103" s="39">
        <v>13</v>
      </c>
      <c r="E103" s="69" t="s">
        <v>60</v>
      </c>
      <c r="F103" s="70" t="s">
        <v>61</v>
      </c>
      <c r="G103" s="39">
        <v>55980</v>
      </c>
      <c r="H103" s="39">
        <v>55980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208</v>
      </c>
      <c r="H104" s="39">
        <v>28</v>
      </c>
      <c r="I104" s="39">
        <v>180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7950</v>
      </c>
      <c r="H105" s="38">
        <f>+H106+H107+H108</f>
        <v>6155</v>
      </c>
      <c r="I105" s="38">
        <f>+I106+I107+I108</f>
        <v>1795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1419</v>
      </c>
      <c r="H106" s="39">
        <v>0</v>
      </c>
      <c r="I106" s="39">
        <v>1419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5303</v>
      </c>
      <c r="H107" s="39">
        <v>5259</v>
      </c>
      <c r="I107" s="39">
        <v>44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1228</v>
      </c>
      <c r="H108" s="39">
        <v>896</v>
      </c>
      <c r="I108" s="39">
        <v>332</v>
      </c>
    </row>
    <row r="109" spans="2:9" s="17" customFormat="1" ht="15">
      <c r="B109" s="38">
        <v>8286</v>
      </c>
      <c r="C109" s="38">
        <v>6900</v>
      </c>
      <c r="D109" s="38">
        <v>1386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7358</v>
      </c>
      <c r="C111" s="39">
        <v>6174</v>
      </c>
      <c r="D111" s="39">
        <v>1184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928</v>
      </c>
      <c r="C112" s="39">
        <v>726</v>
      </c>
      <c r="D112" s="39">
        <v>202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71223</v>
      </c>
      <c r="C113" s="38">
        <f>+C114+C115+C116+C117+C118+C119</f>
        <v>74490</v>
      </c>
      <c r="D113" s="38">
        <f>+D114+D115+D116+D117+D118+D119</f>
        <v>783</v>
      </c>
      <c r="E113" s="77" t="s">
        <v>69</v>
      </c>
      <c r="F113" s="61" t="s">
        <v>70</v>
      </c>
      <c r="G113" s="38">
        <f>+G114+G115+G116+G117+G118+G119</f>
        <v>4041</v>
      </c>
      <c r="H113" s="38">
        <f>+H114+H115+H116+H117+H118+H119</f>
        <v>3942</v>
      </c>
      <c r="I113" s="38">
        <f>+I114+I115+I116+I117+I118+I119</f>
        <v>4149</v>
      </c>
    </row>
    <row r="114" spans="2:10" s="19" customFormat="1" ht="16.149999999999999" customHeight="1">
      <c r="B114" s="39">
        <v>18</v>
      </c>
      <c r="C114" s="39">
        <v>11</v>
      </c>
      <c r="D114" s="39">
        <v>7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12</v>
      </c>
      <c r="H115" s="39">
        <v>10</v>
      </c>
      <c r="I115" s="39">
        <v>2</v>
      </c>
    </row>
    <row r="116" spans="2:10" s="19" customFormat="1" ht="16.149999999999999" customHeight="1">
      <c r="B116" s="39">
        <v>63045</v>
      </c>
      <c r="C116" s="39">
        <v>66683</v>
      </c>
      <c r="D116" s="39">
        <v>412</v>
      </c>
      <c r="E116" s="69" t="s">
        <v>75</v>
      </c>
      <c r="F116" s="70" t="s">
        <v>160</v>
      </c>
      <c r="G116" s="39">
        <v>2655</v>
      </c>
      <c r="H116" s="39">
        <v>2914</v>
      </c>
      <c r="I116" s="39">
        <v>3791</v>
      </c>
    </row>
    <row r="117" spans="2:10" s="19" customFormat="1" ht="16.149999999999999" customHeight="1">
      <c r="B117" s="39">
        <v>658</v>
      </c>
      <c r="C117" s="39">
        <v>577</v>
      </c>
      <c r="D117" s="39">
        <v>81</v>
      </c>
      <c r="E117" s="69" t="s">
        <v>76</v>
      </c>
      <c r="F117" s="70" t="s">
        <v>77</v>
      </c>
      <c r="G117" s="39">
        <v>169</v>
      </c>
      <c r="H117" s="39">
        <v>106</v>
      </c>
      <c r="I117" s="39">
        <v>63</v>
      </c>
    </row>
    <row r="118" spans="2:10" s="19" customFormat="1" ht="16.149999999999999" customHeight="1">
      <c r="B118" s="39">
        <v>1571</v>
      </c>
      <c r="C118" s="39">
        <v>1288</v>
      </c>
      <c r="D118" s="39">
        <v>283</v>
      </c>
      <c r="E118" s="27" t="s">
        <v>78</v>
      </c>
      <c r="F118" s="27" t="s">
        <v>79</v>
      </c>
      <c r="G118" s="39">
        <v>1205</v>
      </c>
      <c r="H118" s="39">
        <v>912</v>
      </c>
      <c r="I118" s="39">
        <v>293</v>
      </c>
    </row>
    <row r="119" spans="2:10" s="51" customFormat="1" ht="16.149999999999999" customHeight="1">
      <c r="B119" s="39">
        <v>5931</v>
      </c>
      <c r="C119" s="39">
        <v>5931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29355</v>
      </c>
      <c r="C122" s="41">
        <f>+H100+H102+H105+H113-C102-C109-C113</f>
        <v>26176</v>
      </c>
      <c r="D122" s="41">
        <f>+I100+I102+I105+I113-D102-D109-D113</f>
        <v>3179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29355</v>
      </c>
      <c r="H137" s="43">
        <f>+C122</f>
        <v>26176</v>
      </c>
      <c r="I137" s="43">
        <f>+D122</f>
        <v>3179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2393</v>
      </c>
      <c r="C139" s="38">
        <f>+C140+C141</f>
        <v>1441</v>
      </c>
      <c r="D139" s="38">
        <f>+D140+D141</f>
        <v>952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1504</v>
      </c>
      <c r="C140" s="39">
        <v>1015</v>
      </c>
      <c r="D140" s="39">
        <v>489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889</v>
      </c>
      <c r="C141" s="39">
        <v>426</v>
      </c>
      <c r="D141" s="39">
        <v>463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26962</v>
      </c>
      <c r="C144" s="41">
        <f>+H137-C139</f>
        <v>24735</v>
      </c>
      <c r="D144" s="41">
        <f>+I137-D139</f>
        <v>2227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29355</v>
      </c>
      <c r="H161" s="43">
        <f>+C122</f>
        <v>26176</v>
      </c>
      <c r="I161" s="43">
        <f>+D122</f>
        <v>3179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25599</v>
      </c>
      <c r="C163" s="38">
        <f>+H16-H17-H18+C141-H20</f>
        <v>21075</v>
      </c>
      <c r="D163" s="38">
        <f>+I16-I17-I18+D141-I20</f>
        <v>4524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2393</v>
      </c>
      <c r="C164" s="39">
        <f>+C139</f>
        <v>1441</v>
      </c>
      <c r="D164" s="39">
        <f>+D139</f>
        <v>952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23206</v>
      </c>
      <c r="C165" s="39">
        <f>+C163-C164</f>
        <v>19634</v>
      </c>
      <c r="D165" s="39">
        <f>+D163-D164</f>
        <v>3572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3756</v>
      </c>
      <c r="C169" s="41">
        <f>+H161-C163-C166</f>
        <v>5101</v>
      </c>
      <c r="D169" s="41">
        <f>+I161-D163-D166</f>
        <v>-1345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26962</v>
      </c>
      <c r="H184" s="43">
        <f>+C144</f>
        <v>24735</v>
      </c>
      <c r="I184" s="43">
        <f>+D144</f>
        <v>2227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23206</v>
      </c>
      <c r="C186" s="38">
        <f>+C187</f>
        <v>19634</v>
      </c>
      <c r="D186" s="38">
        <f>+D187</f>
        <v>3572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23206</v>
      </c>
      <c r="C187" s="39">
        <f t="shared" si="0"/>
        <v>19634</v>
      </c>
      <c r="D187" s="39">
        <f t="shared" si="0"/>
        <v>3572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3756</v>
      </c>
      <c r="C191" s="41">
        <f>+H184-C186</f>
        <v>5101</v>
      </c>
      <c r="D191" s="41">
        <f>+I184-D186</f>
        <v>-1345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3756</v>
      </c>
      <c r="H209" s="43">
        <f>+C191</f>
        <v>5101</v>
      </c>
      <c r="I209" s="43">
        <f>+D191</f>
        <v>-1345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2583</v>
      </c>
      <c r="H211" s="38">
        <f>+H212+H213+H214</f>
        <v>1996</v>
      </c>
      <c r="I211" s="38">
        <f>+I212+I213+I214</f>
        <v>2464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16</v>
      </c>
      <c r="H212" s="39">
        <v>16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2049</v>
      </c>
      <c r="H213" s="39">
        <v>1773</v>
      </c>
      <c r="I213" s="39">
        <v>276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518</v>
      </c>
      <c r="H214" s="39">
        <v>207</v>
      </c>
      <c r="I214" s="39">
        <v>2188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424</v>
      </c>
      <c r="H216" s="40">
        <v>185</v>
      </c>
      <c r="I216" s="40">
        <v>2116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-7675</v>
      </c>
      <c r="H217" s="38">
        <f>+H218+H219+H220</f>
        <v>-8334</v>
      </c>
      <c r="I217" s="38">
        <f>+I218+I219+I220</f>
        <v>-1218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-3791</v>
      </c>
      <c r="H219" s="39">
        <v>-3536</v>
      </c>
      <c r="I219" s="39">
        <v>-255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-3884</v>
      </c>
      <c r="H220" s="39">
        <v>-4798</v>
      </c>
      <c r="I220" s="39">
        <v>-963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-3049</v>
      </c>
      <c r="H222" s="40">
        <v>-4035</v>
      </c>
      <c r="I222" s="40">
        <v>-891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-1336</v>
      </c>
      <c r="C225" s="41">
        <f>+H209+H211+H217</f>
        <v>-1237</v>
      </c>
      <c r="D225" s="41">
        <f>+I209+I211+I217</f>
        <v>-99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-1336</v>
      </c>
      <c r="H240" s="43">
        <f>+C225</f>
        <v>-1237</v>
      </c>
      <c r="I240" s="43">
        <f>+D225</f>
        <v>-99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8893</v>
      </c>
      <c r="C242" s="38">
        <f t="shared" ref="C242:D242" si="1">C243+C245</f>
        <v>6891</v>
      </c>
      <c r="D242" s="38">
        <f t="shared" si="1"/>
        <v>2002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8829</v>
      </c>
      <c r="C243" s="42">
        <v>6832</v>
      </c>
      <c r="D243" s="42">
        <v>1997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-6615</v>
      </c>
      <c r="C244" s="38">
        <v>-5012</v>
      </c>
      <c r="D244" s="38">
        <v>-1603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64</v>
      </c>
      <c r="C245" s="42">
        <v>59</v>
      </c>
      <c r="D245" s="42">
        <v>5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260</v>
      </c>
      <c r="C246" s="38">
        <v>353</v>
      </c>
      <c r="D246" s="38">
        <v>-93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-3874</v>
      </c>
      <c r="C248" s="41">
        <f>+H240-C243-C244-C245-C246</f>
        <v>-3469</v>
      </c>
      <c r="D248" s="41">
        <f>+I240-D243-D244-D245-D246</f>
        <v>-405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81" priority="2" operator="notEqual">
      <formula>B47+B48</formula>
    </cfRule>
  </conditionalFormatting>
  <conditionalFormatting sqref="B109:D109">
    <cfRule type="cellIs" dxfId="80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230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129772</v>
      </c>
      <c r="J16" s="38">
        <f>+C46+C51+C52+C21+C25</f>
        <v>30039</v>
      </c>
      <c r="K16" s="38">
        <f>+D46+D51+D52+D21+D25</f>
        <v>67372</v>
      </c>
      <c r="L16" s="38">
        <f>+E46+E51+E52+E21+E25</f>
        <v>28944</v>
      </c>
      <c r="M16" s="38">
        <f>+F46+F51+F52+F21+F25</f>
        <v>3417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7183</v>
      </c>
      <c r="J17" s="39">
        <v>1827</v>
      </c>
      <c r="K17" s="39">
        <v>1919</v>
      </c>
      <c r="L17" s="39">
        <v>3355</v>
      </c>
      <c r="M17" s="39">
        <v>82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4321</v>
      </c>
      <c r="J18" s="39">
        <v>1691</v>
      </c>
      <c r="K18" s="39">
        <v>2457</v>
      </c>
      <c r="L18" s="39">
        <v>173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118268</v>
      </c>
      <c r="J19" s="39">
        <f>+J16-J17-J18</f>
        <v>26521</v>
      </c>
      <c r="K19" s="39">
        <f>+K16-K17-K18</f>
        <v>62996</v>
      </c>
      <c r="L19" s="39">
        <f>+L16-L17-L18</f>
        <v>25416</v>
      </c>
      <c r="M19" s="39">
        <f>+M16-M17-M18</f>
        <v>3335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2332</v>
      </c>
      <c r="J20" s="47">
        <v>423</v>
      </c>
      <c r="K20" s="47">
        <v>1466</v>
      </c>
      <c r="L20" s="47">
        <v>440</v>
      </c>
      <c r="M20" s="47">
        <v>3</v>
      </c>
      <c r="O20" s="120"/>
      <c r="P20" s="19"/>
    </row>
    <row r="21" spans="2:16" s="17" customFormat="1" ht="16.149999999999999" customHeight="1">
      <c r="B21" s="38">
        <v>34555</v>
      </c>
      <c r="C21" s="38">
        <v>6409</v>
      </c>
      <c r="D21" s="38">
        <v>14910</v>
      </c>
      <c r="E21" s="38">
        <v>12119</v>
      </c>
      <c r="F21" s="38">
        <v>1117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95217</v>
      </c>
      <c r="C23" s="41">
        <f>+J16-C21</f>
        <v>23630</v>
      </c>
      <c r="D23" s="41">
        <f>+K16-D21</f>
        <v>52462</v>
      </c>
      <c r="E23" s="41">
        <f>+L16-E21</f>
        <v>16825</v>
      </c>
      <c r="F23" s="41">
        <f>+M16-F21</f>
        <v>2300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16337</v>
      </c>
      <c r="C25" s="38">
        <v>6857</v>
      </c>
      <c r="D25" s="38">
        <v>5830</v>
      </c>
      <c r="E25" s="38">
        <v>3315</v>
      </c>
      <c r="F25" s="38">
        <v>335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78880</v>
      </c>
      <c r="C27" s="41">
        <f>+C23-C25</f>
        <v>16773</v>
      </c>
      <c r="D27" s="41">
        <f>+D23-D25</f>
        <v>46632</v>
      </c>
      <c r="E27" s="41">
        <f>+E23-E25</f>
        <v>13510</v>
      </c>
      <c r="F27" s="41">
        <f>+F23-F25</f>
        <v>1965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78880</v>
      </c>
      <c r="J44" s="43">
        <f>+C27</f>
        <v>16773</v>
      </c>
      <c r="K44" s="43">
        <f>+D27</f>
        <v>46632</v>
      </c>
      <c r="L44" s="43">
        <f>+E27</f>
        <v>13510</v>
      </c>
      <c r="M44" s="43">
        <f>+F27</f>
        <v>1965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78768</v>
      </c>
      <c r="C46" s="38">
        <v>16744</v>
      </c>
      <c r="D46" s="38">
        <v>46559</v>
      </c>
      <c r="E46" s="38">
        <v>13509</v>
      </c>
      <c r="F46" s="38">
        <v>1956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60823</v>
      </c>
      <c r="C47" s="39">
        <v>12630</v>
      </c>
      <c r="D47" s="39">
        <v>36455</v>
      </c>
      <c r="E47" s="39">
        <v>10235</v>
      </c>
      <c r="F47" s="39">
        <v>1503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17945</v>
      </c>
      <c r="C48" s="39">
        <f>SUM(C49:C50)</f>
        <v>4114</v>
      </c>
      <c r="D48" s="39">
        <f>SUM(D49:D50)</f>
        <v>10104</v>
      </c>
      <c r="E48" s="39">
        <f>SUM(E49:E50)</f>
        <v>3274</v>
      </c>
      <c r="F48" s="39">
        <f>SUM(F49:F50)</f>
        <v>453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11821</v>
      </c>
      <c r="C49" s="96">
        <v>1552</v>
      </c>
      <c r="D49" s="96">
        <v>6845</v>
      </c>
      <c r="E49" s="96">
        <v>3027</v>
      </c>
      <c r="F49" s="96">
        <v>397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6124</v>
      </c>
      <c r="C50" s="96">
        <v>2562</v>
      </c>
      <c r="D50" s="96">
        <v>3259</v>
      </c>
      <c r="E50" s="96">
        <v>247</v>
      </c>
      <c r="F50" s="96">
        <v>56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112</v>
      </c>
      <c r="C51" s="38">
        <v>29</v>
      </c>
      <c r="D51" s="38">
        <v>73</v>
      </c>
      <c r="E51" s="38">
        <v>1</v>
      </c>
      <c r="F51" s="38">
        <v>9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90051</v>
      </c>
      <c r="J70" s="38">
        <f>+J71+J75</f>
        <v>58962</v>
      </c>
      <c r="K70" s="38">
        <f>+K71+K75</f>
        <v>16676</v>
      </c>
      <c r="L70" s="38">
        <f>+L71+L75</f>
        <v>14413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81653</v>
      </c>
      <c r="J71" s="39">
        <f>+J72+J73+J74</f>
        <v>58702</v>
      </c>
      <c r="K71" s="39">
        <f>+K72+K73+K74</f>
        <v>16379</v>
      </c>
      <c r="L71" s="39">
        <f>+L72+L73+L74</f>
        <v>6572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45645</v>
      </c>
      <c r="J72" s="39">
        <v>40708</v>
      </c>
      <c r="K72" s="39">
        <v>1684</v>
      </c>
      <c r="L72" s="39">
        <v>3253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129</v>
      </c>
      <c r="J73" s="39">
        <v>25</v>
      </c>
      <c r="K73" s="39">
        <v>64</v>
      </c>
      <c r="L73" s="39">
        <v>40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35879</v>
      </c>
      <c r="J74" s="39">
        <v>17969</v>
      </c>
      <c r="K74" s="39">
        <v>14631</v>
      </c>
      <c r="L74" s="39">
        <v>3279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8398</v>
      </c>
      <c r="J75" s="39">
        <v>260</v>
      </c>
      <c r="K75" s="39">
        <v>297</v>
      </c>
      <c r="L75" s="39">
        <v>7841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-8631</v>
      </c>
      <c r="J76" s="38">
        <f>+J77+J78</f>
        <v>-2522</v>
      </c>
      <c r="K76" s="38">
        <f>+K77+K78</f>
        <v>-2083</v>
      </c>
      <c r="L76" s="38">
        <f>+L77+L78</f>
        <v>-1196</v>
      </c>
      <c r="M76" s="38">
        <f>+M77+M78</f>
        <v>-2830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-3544</v>
      </c>
      <c r="J77" s="39">
        <v>-1439</v>
      </c>
      <c r="K77" s="39">
        <v>-1035</v>
      </c>
      <c r="L77" s="39">
        <v>-1070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-5087</v>
      </c>
      <c r="J78" s="39">
        <v>-1083</v>
      </c>
      <c r="K78" s="39">
        <v>-1048</v>
      </c>
      <c r="L78" s="39">
        <v>-126</v>
      </c>
      <c r="M78" s="39">
        <v>-2830</v>
      </c>
      <c r="O78" s="120"/>
    </row>
    <row r="79" spans="2:16" s="17" customFormat="1" ht="16.149999999999999" customHeight="1">
      <c r="B79" s="38">
        <f>+B80+B81+B82</f>
        <v>18474</v>
      </c>
      <c r="C79" s="38">
        <f>+C80+C81+C82</f>
        <v>15975</v>
      </c>
      <c r="D79" s="38">
        <f>+D80+D81+D82</f>
        <v>2147</v>
      </c>
      <c r="E79" s="38">
        <f>+E80+E81+E82</f>
        <v>776</v>
      </c>
      <c r="F79" s="38">
        <f>+F80+F81+F82</f>
        <v>18</v>
      </c>
      <c r="G79" s="77" t="s">
        <v>48</v>
      </c>
      <c r="H79" s="61" t="s">
        <v>49</v>
      </c>
      <c r="I79" s="38">
        <f>I80+I81+I82</f>
        <v>6717</v>
      </c>
      <c r="J79" s="38">
        <f>+J80+J81+J82</f>
        <v>5370</v>
      </c>
      <c r="K79" s="38">
        <f>+K80+K81+K82</f>
        <v>390</v>
      </c>
      <c r="L79" s="38">
        <f>+L80+L81+L82</f>
        <v>534</v>
      </c>
      <c r="M79" s="38">
        <f>+M80+M81+M82</f>
        <v>865</v>
      </c>
      <c r="O79" s="120"/>
    </row>
    <row r="80" spans="2:16" s="19" customFormat="1" ht="16.149999999999999" customHeight="1">
      <c r="B80" s="39">
        <v>18459</v>
      </c>
      <c r="C80" s="48">
        <v>15971</v>
      </c>
      <c r="D80" s="48">
        <v>2146</v>
      </c>
      <c r="E80" s="48">
        <v>766</v>
      </c>
      <c r="F80" s="48">
        <v>18</v>
      </c>
      <c r="G80" s="27" t="s">
        <v>50</v>
      </c>
      <c r="H80" s="27" t="s">
        <v>133</v>
      </c>
      <c r="I80" s="48">
        <v>2305</v>
      </c>
      <c r="J80" s="48">
        <v>1199</v>
      </c>
      <c r="K80" s="48">
        <v>315</v>
      </c>
      <c r="L80" s="48">
        <v>368</v>
      </c>
      <c r="M80" s="48">
        <v>865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4164</v>
      </c>
      <c r="J81" s="48">
        <v>3949</v>
      </c>
      <c r="K81" s="48">
        <v>70</v>
      </c>
      <c r="L81" s="48">
        <v>145</v>
      </c>
      <c r="M81" s="48">
        <v>0</v>
      </c>
      <c r="O81" s="120"/>
    </row>
    <row r="82" spans="2:16" s="19" customFormat="1" ht="16.149999999999999" customHeight="1">
      <c r="B82" s="39">
        <v>15</v>
      </c>
      <c r="C82" s="48">
        <v>4</v>
      </c>
      <c r="D82" s="48">
        <v>1</v>
      </c>
      <c r="E82" s="48">
        <v>10</v>
      </c>
      <c r="F82" s="48">
        <v>0</v>
      </c>
      <c r="G82" s="27" t="s">
        <v>53</v>
      </c>
      <c r="H82" s="27" t="s">
        <v>54</v>
      </c>
      <c r="I82" s="48">
        <v>248</v>
      </c>
      <c r="J82" s="48">
        <v>222</v>
      </c>
      <c r="K82" s="48">
        <v>5</v>
      </c>
      <c r="L82" s="48">
        <v>21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69663</v>
      </c>
      <c r="C85" s="41">
        <f>+J68+J70+J76+J79-C79</f>
        <v>45835</v>
      </c>
      <c r="D85" s="41">
        <f>+K68+K70+K76+K79-D79</f>
        <v>12836</v>
      </c>
      <c r="E85" s="41">
        <f>+L68+L70+L76+L79-E79</f>
        <v>12975</v>
      </c>
      <c r="F85" s="41">
        <f>+M68+M70+M76+M79-F79</f>
        <v>-1983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69663</v>
      </c>
      <c r="J100" s="43">
        <f>+C85</f>
        <v>45835</v>
      </c>
      <c r="K100" s="43">
        <f>+D85</f>
        <v>12836</v>
      </c>
      <c r="L100" s="43">
        <f>+E85</f>
        <v>12975</v>
      </c>
      <c r="M100" s="43">
        <f>+F85</f>
        <v>-1983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34</v>
      </c>
      <c r="C102" s="38">
        <f>+C103+C104</f>
        <v>28</v>
      </c>
      <c r="D102" s="38">
        <f>+D103+D104</f>
        <v>6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77381</v>
      </c>
      <c r="J102" s="38">
        <f>+J103+J104</f>
        <v>55910</v>
      </c>
      <c r="K102" s="38">
        <f>+K103+K104</f>
        <v>15687</v>
      </c>
      <c r="L102" s="38">
        <f>+L103+L104</f>
        <v>5784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34</v>
      </c>
      <c r="C103" s="39">
        <v>28</v>
      </c>
      <c r="D103" s="39">
        <v>6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74353</v>
      </c>
      <c r="J103" s="39">
        <v>55682</v>
      </c>
      <c r="K103" s="39">
        <v>14599</v>
      </c>
      <c r="L103" s="39">
        <v>4072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3028</v>
      </c>
      <c r="J104" s="39">
        <v>228</v>
      </c>
      <c r="K104" s="39">
        <v>1088</v>
      </c>
      <c r="L104" s="39">
        <v>1712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101025</v>
      </c>
      <c r="J105" s="38">
        <f>+J106+J107+J108</f>
        <v>8334</v>
      </c>
      <c r="K105" s="38">
        <f>+K106+K107+K108</f>
        <v>260</v>
      </c>
      <c r="L105" s="38">
        <f>+L106+L107+L108</f>
        <v>247</v>
      </c>
      <c r="M105" s="38">
        <f>+M106+M107+M108</f>
        <v>92184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68735</v>
      </c>
      <c r="J106" s="39">
        <v>1490</v>
      </c>
      <c r="K106" s="39">
        <v>0</v>
      </c>
      <c r="L106" s="39">
        <v>0</v>
      </c>
      <c r="M106" s="39">
        <v>67245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6124</v>
      </c>
      <c r="J107" s="39">
        <v>5561</v>
      </c>
      <c r="K107" s="39">
        <v>260</v>
      </c>
      <c r="L107" s="39">
        <v>247</v>
      </c>
      <c r="M107" s="39">
        <v>56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26166</v>
      </c>
      <c r="J108" s="39">
        <v>1283</v>
      </c>
      <c r="K108" s="39">
        <v>0</v>
      </c>
      <c r="L108" s="39">
        <v>0</v>
      </c>
      <c r="M108" s="39">
        <v>24883</v>
      </c>
      <c r="O108" s="120"/>
      <c r="P108" s="17"/>
    </row>
    <row r="109" spans="2:16" s="17" customFormat="1" ht="15">
      <c r="B109" s="38">
        <v>91998</v>
      </c>
      <c r="C109" s="38">
        <v>9300</v>
      </c>
      <c r="D109" s="38">
        <v>857</v>
      </c>
      <c r="E109" s="38">
        <v>437</v>
      </c>
      <c r="F109" s="38">
        <v>81404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78571</v>
      </c>
      <c r="C110" s="39">
        <v>0</v>
      </c>
      <c r="D110" s="39">
        <v>0</v>
      </c>
      <c r="E110" s="39">
        <v>0</v>
      </c>
      <c r="F110" s="39">
        <v>78571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8358</v>
      </c>
      <c r="C111" s="39">
        <v>7781</v>
      </c>
      <c r="D111" s="39">
        <v>274</v>
      </c>
      <c r="E111" s="39">
        <v>247</v>
      </c>
      <c r="F111" s="39">
        <v>56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5069</v>
      </c>
      <c r="C112" s="39">
        <v>1519</v>
      </c>
      <c r="D112" s="39">
        <v>583</v>
      </c>
      <c r="E112" s="39">
        <v>190</v>
      </c>
      <c r="F112" s="39">
        <v>2777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13656</v>
      </c>
      <c r="C113" s="38">
        <f>+C114+C115+C116+C117+C118+C119</f>
        <v>75305</v>
      </c>
      <c r="D113" s="38">
        <f>+D114+D115+D116+D117+D118+D119</f>
        <v>6549</v>
      </c>
      <c r="E113" s="38">
        <f>+E114+E115+E116+E117+E118+E119</f>
        <v>9039</v>
      </c>
      <c r="F113" s="38">
        <f>+F114+F115+F116+F117+F118+F119</f>
        <v>2428</v>
      </c>
      <c r="G113" s="77" t="s">
        <v>69</v>
      </c>
      <c r="H113" s="61" t="s">
        <v>70</v>
      </c>
      <c r="I113" s="38">
        <f>+I114+I115+I116+I117+I118+I119</f>
        <v>6095</v>
      </c>
      <c r="J113" s="38">
        <f>+J114+J115+J116+J117+J118+J119</f>
        <v>4324</v>
      </c>
      <c r="K113" s="38">
        <f>+K114+K115+K116+K117+K118+K119</f>
        <v>60099</v>
      </c>
      <c r="L113" s="38">
        <f>+L114+L115+L116+L117+L118+L119</f>
        <v>15899</v>
      </c>
      <c r="M113" s="38">
        <f>+M114+M115+M116+M117+M118+M119</f>
        <v>5438</v>
      </c>
      <c r="O113" s="19"/>
      <c r="P113" s="19"/>
    </row>
    <row r="114" spans="2:16" s="19" customFormat="1" ht="16.149999999999999" customHeight="1">
      <c r="B114" s="39">
        <v>173</v>
      </c>
      <c r="C114" s="39">
        <v>19</v>
      </c>
      <c r="D114" s="39">
        <v>68</v>
      </c>
      <c r="E114" s="39">
        <v>82</v>
      </c>
      <c r="F114" s="39">
        <v>4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128</v>
      </c>
      <c r="J115" s="39">
        <v>12</v>
      </c>
      <c r="K115" s="39">
        <v>38</v>
      </c>
      <c r="L115" s="39">
        <v>75</v>
      </c>
      <c r="M115" s="39">
        <v>3</v>
      </c>
    </row>
    <row r="116" spans="2:16" s="19" customFormat="1" ht="16.149999999999999" customHeight="1">
      <c r="B116" s="39">
        <v>0</v>
      </c>
      <c r="C116" s="39">
        <v>65805</v>
      </c>
      <c r="D116" s="39">
        <v>4027</v>
      </c>
      <c r="E116" s="39">
        <v>7516</v>
      </c>
      <c r="F116" s="39">
        <v>2317</v>
      </c>
      <c r="G116" s="69" t="s">
        <v>75</v>
      </c>
      <c r="H116" s="70" t="s">
        <v>160</v>
      </c>
      <c r="I116" s="39">
        <v>0</v>
      </c>
      <c r="J116" s="39">
        <v>2637</v>
      </c>
      <c r="K116" s="39">
        <v>58438</v>
      </c>
      <c r="L116" s="39">
        <v>14383</v>
      </c>
      <c r="M116" s="39">
        <v>4207</v>
      </c>
      <c r="O116" s="120"/>
      <c r="P116" s="17"/>
    </row>
    <row r="117" spans="2:16" s="19" customFormat="1" ht="16.149999999999999" customHeight="1">
      <c r="B117" s="39">
        <v>700</v>
      </c>
      <c r="C117" s="39">
        <v>700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1635</v>
      </c>
      <c r="J117" s="39">
        <v>137</v>
      </c>
      <c r="K117" s="39">
        <v>748</v>
      </c>
      <c r="L117" s="39">
        <v>37</v>
      </c>
      <c r="M117" s="39">
        <v>713</v>
      </c>
      <c r="O117" s="120"/>
    </row>
    <row r="118" spans="2:16" s="19" customFormat="1" ht="16.149999999999999" customHeight="1">
      <c r="B118" s="39">
        <v>5723</v>
      </c>
      <c r="C118" s="39">
        <v>1721</v>
      </c>
      <c r="D118" s="39">
        <v>2454</v>
      </c>
      <c r="E118" s="39">
        <v>1441</v>
      </c>
      <c r="F118" s="39">
        <v>107</v>
      </c>
      <c r="G118" s="27" t="s">
        <v>78</v>
      </c>
      <c r="H118" s="27" t="s">
        <v>79</v>
      </c>
      <c r="I118" s="39">
        <v>4332</v>
      </c>
      <c r="J118" s="39">
        <v>1538</v>
      </c>
      <c r="K118" s="39">
        <v>875</v>
      </c>
      <c r="L118" s="39">
        <v>1404</v>
      </c>
      <c r="M118" s="39">
        <v>515</v>
      </c>
      <c r="O118" s="120"/>
    </row>
    <row r="119" spans="2:16" s="51" customFormat="1" ht="16.149999999999999" customHeight="1">
      <c r="B119" s="39">
        <v>7060</v>
      </c>
      <c r="C119" s="39">
        <v>7060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148476</v>
      </c>
      <c r="C122" s="41">
        <f>+J100+J102+J105+J113-C102-C109-C113</f>
        <v>29770</v>
      </c>
      <c r="D122" s="41">
        <f>+K100+K102+K105+K113-D102-D109-D113</f>
        <v>81470</v>
      </c>
      <c r="E122" s="41">
        <f>+L100+L102+L105+L113-E102-E109-E113</f>
        <v>25429</v>
      </c>
      <c r="F122" s="41">
        <f>+M100+M102+M105+M113-F102-F109-F113</f>
        <v>11807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148476</v>
      </c>
      <c r="J137" s="43">
        <f>+C122</f>
        <v>29770</v>
      </c>
      <c r="K137" s="43">
        <f>+D122</f>
        <v>81470</v>
      </c>
      <c r="L137" s="43">
        <f>+E122</f>
        <v>25429</v>
      </c>
      <c r="M137" s="43">
        <f>+F122</f>
        <v>11807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76320</v>
      </c>
      <c r="C139" s="38">
        <f>+C140+C141</f>
        <v>2338</v>
      </c>
      <c r="D139" s="38">
        <f>+D140+D141</f>
        <v>64153</v>
      </c>
      <c r="E139" s="38">
        <f>+E140+E141</f>
        <v>7189</v>
      </c>
      <c r="F139" s="38">
        <f>+F140+F141</f>
        <v>2640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57663</v>
      </c>
      <c r="C140" s="39">
        <v>1377</v>
      </c>
      <c r="D140" s="39">
        <v>47200</v>
      </c>
      <c r="E140" s="39">
        <v>6954</v>
      </c>
      <c r="F140" s="39">
        <v>2132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18657</v>
      </c>
      <c r="C141" s="39">
        <v>961</v>
      </c>
      <c r="D141" s="39">
        <v>16953</v>
      </c>
      <c r="E141" s="39">
        <v>235</v>
      </c>
      <c r="F141" s="39">
        <v>508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72156</v>
      </c>
      <c r="C144" s="41">
        <f>+J137-C139</f>
        <v>27432</v>
      </c>
      <c r="D144" s="41">
        <f>+K137-D139</f>
        <v>17317</v>
      </c>
      <c r="E144" s="41">
        <f>+L137-E139</f>
        <v>18240</v>
      </c>
      <c r="F144" s="41">
        <f>+M137-F139</f>
        <v>9167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148476</v>
      </c>
      <c r="J161" s="43">
        <f>+C122</f>
        <v>29770</v>
      </c>
      <c r="K161" s="43">
        <f>+D122</f>
        <v>81470</v>
      </c>
      <c r="L161" s="43">
        <f>+E122</f>
        <v>25429</v>
      </c>
      <c r="M161" s="43">
        <f>+F122</f>
        <v>11807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134593</v>
      </c>
      <c r="C163" s="38">
        <f>+J16-J17-J18+C141-J20</f>
        <v>27059</v>
      </c>
      <c r="D163" s="38">
        <f>+K16-K17-K18+D141-K20</f>
        <v>78483</v>
      </c>
      <c r="E163" s="38">
        <f>+L16-L17-L18+E141-L20</f>
        <v>25211</v>
      </c>
      <c r="F163" s="38">
        <f>+M16-M17-M18+F141-M20</f>
        <v>3840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76320</v>
      </c>
      <c r="C164" s="39">
        <f>+C139</f>
        <v>2338</v>
      </c>
      <c r="D164" s="39">
        <f>+D139</f>
        <v>64153</v>
      </c>
      <c r="E164" s="39">
        <f>+E139</f>
        <v>7189</v>
      </c>
      <c r="F164" s="39">
        <f>+F139</f>
        <v>2640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58273</v>
      </c>
      <c r="C165" s="39">
        <f>+C163-C164</f>
        <v>24721</v>
      </c>
      <c r="D165" s="39">
        <f>+D163-D164</f>
        <v>14330</v>
      </c>
      <c r="E165" s="39">
        <f>+E163-E164</f>
        <v>18022</v>
      </c>
      <c r="F165" s="39">
        <f>+F163-F164</f>
        <v>1200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13883</v>
      </c>
      <c r="C169" s="41">
        <f>+J161-C163-C166</f>
        <v>2711</v>
      </c>
      <c r="D169" s="41">
        <f>+K161-D163-D166</f>
        <v>2987</v>
      </c>
      <c r="E169" s="41">
        <f>+L161-E163-E166</f>
        <v>218</v>
      </c>
      <c r="F169" s="41">
        <f>+M161-F163-F166</f>
        <v>7967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72156</v>
      </c>
      <c r="J184" s="43">
        <f>+C144</f>
        <v>27432</v>
      </c>
      <c r="K184" s="43">
        <f>+D144</f>
        <v>17317</v>
      </c>
      <c r="L184" s="43">
        <f>+E144</f>
        <v>18240</v>
      </c>
      <c r="M184" s="43">
        <f>+F144</f>
        <v>9167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58273</v>
      </c>
      <c r="C186" s="38">
        <f>+C187</f>
        <v>24721</v>
      </c>
      <c r="D186" s="38">
        <f>+D187</f>
        <v>14330</v>
      </c>
      <c r="E186" s="38">
        <f>+E187</f>
        <v>18022</v>
      </c>
      <c r="F186" s="38">
        <f>+F187</f>
        <v>1200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58273</v>
      </c>
      <c r="C187" s="39">
        <f t="shared" si="1"/>
        <v>24721</v>
      </c>
      <c r="D187" s="39">
        <f t="shared" si="1"/>
        <v>14330</v>
      </c>
      <c r="E187" s="39">
        <f t="shared" si="1"/>
        <v>18022</v>
      </c>
      <c r="F187" s="39">
        <f t="shared" si="1"/>
        <v>1200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13883</v>
      </c>
      <c r="C191" s="41">
        <f>+J184-C186</f>
        <v>2711</v>
      </c>
      <c r="D191" s="41">
        <f>+K184-D186</f>
        <v>2987</v>
      </c>
      <c r="E191" s="41">
        <f>+L184-E186</f>
        <v>218</v>
      </c>
      <c r="F191" s="41">
        <f>+M184-F186</f>
        <v>7967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13883</v>
      </c>
      <c r="J209" s="43">
        <f>+C191</f>
        <v>2711</v>
      </c>
      <c r="K209" s="43">
        <f>+D191</f>
        <v>2987</v>
      </c>
      <c r="L209" s="43">
        <f>+E191</f>
        <v>218</v>
      </c>
      <c r="M209" s="43">
        <f>+F191</f>
        <v>7967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9757</v>
      </c>
      <c r="J211" s="38">
        <f>+J212+J213+J214</f>
        <v>2303</v>
      </c>
      <c r="K211" s="38">
        <f>+K212+K213+K214</f>
        <v>8382</v>
      </c>
      <c r="L211" s="38">
        <f>+L212+L213+L214</f>
        <v>4917</v>
      </c>
      <c r="M211" s="38">
        <f>+M212+M213+M214</f>
        <v>64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3121</v>
      </c>
      <c r="J212" s="39">
        <v>17</v>
      </c>
      <c r="K212" s="39">
        <v>1649</v>
      </c>
      <c r="L212" s="39">
        <v>1455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6140</v>
      </c>
      <c r="J213" s="39">
        <v>1739</v>
      </c>
      <c r="K213" s="39">
        <v>3746</v>
      </c>
      <c r="L213" s="39">
        <v>641</v>
      </c>
      <c r="M213" s="39">
        <v>14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496</v>
      </c>
      <c r="J214" s="39">
        <v>547</v>
      </c>
      <c r="K214" s="39">
        <v>2987</v>
      </c>
      <c r="L214" s="39">
        <v>2821</v>
      </c>
      <c r="M214" s="39">
        <v>50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466</v>
      </c>
      <c r="K216" s="40">
        <v>2888</v>
      </c>
      <c r="L216" s="40">
        <v>2505</v>
      </c>
      <c r="M216" s="40">
        <v>50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-10010</v>
      </c>
      <c r="J217" s="38">
        <f>+J218+J219+J220</f>
        <v>-7227</v>
      </c>
      <c r="K217" s="38">
        <f>+K218+K219+K220</f>
        <v>-7413</v>
      </c>
      <c r="L217" s="38">
        <f>+L218+L219+L220</f>
        <v>-1243</v>
      </c>
      <c r="M217" s="38">
        <f>+M218+M219+M220</f>
        <v>-36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-9307</v>
      </c>
      <c r="J219" s="39">
        <v>-3787</v>
      </c>
      <c r="K219" s="39">
        <v>-4450</v>
      </c>
      <c r="L219" s="39">
        <v>-1068</v>
      </c>
      <c r="M219" s="39">
        <v>-2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-703</v>
      </c>
      <c r="J220" s="39">
        <v>-3440</v>
      </c>
      <c r="K220" s="39">
        <v>-2963</v>
      </c>
      <c r="L220" s="39">
        <v>-175</v>
      </c>
      <c r="M220" s="39">
        <v>-34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-3149</v>
      </c>
      <c r="K222" s="40">
        <v>-2564</v>
      </c>
      <c r="L222" s="40">
        <v>-167</v>
      </c>
      <c r="M222" s="40">
        <v>-29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13630</v>
      </c>
      <c r="C225" s="41">
        <f>+J209+J211+J217</f>
        <v>-2213</v>
      </c>
      <c r="D225" s="41">
        <f>+K209+K211+K217</f>
        <v>3956</v>
      </c>
      <c r="E225" s="41">
        <f>+L209+L211+L217</f>
        <v>3892</v>
      </c>
      <c r="F225" s="41">
        <f>+M209+M211+M217</f>
        <v>7995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13630</v>
      </c>
      <c r="J240" s="43">
        <f>+C225</f>
        <v>-2213</v>
      </c>
      <c r="K240" s="43">
        <f>+D225</f>
        <v>3956</v>
      </c>
      <c r="L240" s="43">
        <f>+E225</f>
        <v>3892</v>
      </c>
      <c r="M240" s="43">
        <f>+F225</f>
        <v>7995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33402</v>
      </c>
      <c r="C242" s="38">
        <f t="shared" ref="C242:F242" si="2">C243+C245</f>
        <v>9849</v>
      </c>
      <c r="D242" s="38">
        <f t="shared" si="2"/>
        <v>13381</v>
      </c>
      <c r="E242" s="38">
        <f t="shared" si="2"/>
        <v>9832</v>
      </c>
      <c r="F242" s="38">
        <f t="shared" si="2"/>
        <v>340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33340</v>
      </c>
      <c r="C243" s="42">
        <v>9787</v>
      </c>
      <c r="D243" s="42">
        <v>13381</v>
      </c>
      <c r="E243" s="42">
        <v>9832</v>
      </c>
      <c r="F243" s="42">
        <v>340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-16337</v>
      </c>
      <c r="C244" s="38">
        <v>-6857</v>
      </c>
      <c r="D244" s="38">
        <v>-5830</v>
      </c>
      <c r="E244" s="38">
        <v>-3315</v>
      </c>
      <c r="F244" s="38">
        <v>-335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62</v>
      </c>
      <c r="C245" s="42">
        <v>62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-426</v>
      </c>
      <c r="C246" s="38">
        <v>22</v>
      </c>
      <c r="D246" s="38">
        <v>248</v>
      </c>
      <c r="E246" s="38">
        <v>-722</v>
      </c>
      <c r="F246" s="38">
        <v>26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-3009</v>
      </c>
      <c r="C248" s="41">
        <f>+J240-C243-C244-C245-C246</f>
        <v>-5227</v>
      </c>
      <c r="D248" s="41">
        <f>+K240-D243-D244-D245-D246</f>
        <v>-3843</v>
      </c>
      <c r="E248" s="41">
        <f>+L240-E243-E244-E245-E246</f>
        <v>-1903</v>
      </c>
      <c r="F248" s="41">
        <f>+M240-F243-F244-F245-F246</f>
        <v>7964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79" priority="2" operator="notEqual">
      <formula>B47+B48</formula>
    </cfRule>
  </conditionalFormatting>
  <conditionalFormatting sqref="B109:F109">
    <cfRule type="cellIs" dxfId="78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247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30039</v>
      </c>
      <c r="H16" s="38">
        <f>+C46+C51+C52+C21+C25</f>
        <v>22527</v>
      </c>
      <c r="I16" s="38">
        <f>+D46+D51+D52+D21+D25</f>
        <v>7512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1827</v>
      </c>
      <c r="H17" s="39">
        <v>484</v>
      </c>
      <c r="I17" s="39">
        <v>1343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1691</v>
      </c>
      <c r="H18" s="39">
        <v>233</v>
      </c>
      <c r="I18" s="39">
        <v>1458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26521</v>
      </c>
      <c r="H19" s="39">
        <f>+H16-H17-H18</f>
        <v>21810</v>
      </c>
      <c r="I19" s="39">
        <f>+I16-I17-I18</f>
        <v>4711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423</v>
      </c>
      <c r="H20" s="47">
        <v>269</v>
      </c>
      <c r="I20" s="47">
        <v>154</v>
      </c>
    </row>
    <row r="21" spans="2:9" s="17" customFormat="1" ht="16.149999999999999" customHeight="1">
      <c r="B21" s="38">
        <v>6409</v>
      </c>
      <c r="C21" s="38">
        <v>3638</v>
      </c>
      <c r="D21" s="38">
        <v>2771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23630</v>
      </c>
      <c r="C23" s="41">
        <f>+H16-C21</f>
        <v>18889</v>
      </c>
      <c r="D23" s="41">
        <f>+I16-D21</f>
        <v>4741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6857</v>
      </c>
      <c r="C25" s="38">
        <v>5184</v>
      </c>
      <c r="D25" s="38">
        <v>1673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16773</v>
      </c>
      <c r="C27" s="41">
        <f>+C23-C25</f>
        <v>13705</v>
      </c>
      <c r="D27" s="41">
        <f>+D23-D25</f>
        <v>3068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16773</v>
      </c>
      <c r="H44" s="43">
        <f>+C27</f>
        <v>13705</v>
      </c>
      <c r="I44" s="43">
        <f>+D27</f>
        <v>3068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16744</v>
      </c>
      <c r="C46" s="38">
        <v>13691</v>
      </c>
      <c r="D46" s="38">
        <v>3053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12630</v>
      </c>
      <c r="C47" s="39">
        <v>10006</v>
      </c>
      <c r="D47" s="39">
        <v>2624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4114</v>
      </c>
      <c r="C48" s="39">
        <f>SUM(C49:C50)</f>
        <v>3685</v>
      </c>
      <c r="D48" s="39">
        <f>SUM(D49:D50)</f>
        <v>429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1552</v>
      </c>
      <c r="C49" s="96">
        <v>1152</v>
      </c>
      <c r="D49" s="96">
        <v>400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2562</v>
      </c>
      <c r="C50" s="96">
        <v>2533</v>
      </c>
      <c r="D50" s="96">
        <v>29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29</v>
      </c>
      <c r="C51" s="38">
        <v>14</v>
      </c>
      <c r="D51" s="38">
        <v>15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58962</v>
      </c>
      <c r="H70" s="38">
        <f>+H71+H75</f>
        <v>58833</v>
      </c>
      <c r="I70" s="38">
        <f>+I71+I75</f>
        <v>129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58702</v>
      </c>
      <c r="H71" s="39">
        <f>+H72+H73+H74</f>
        <v>58653</v>
      </c>
      <c r="I71" s="39">
        <f>+I72+I73+I74</f>
        <v>49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40708</v>
      </c>
      <c r="H72" s="39">
        <v>40708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25</v>
      </c>
      <c r="H73" s="39">
        <v>25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17969</v>
      </c>
      <c r="H74" s="39">
        <v>17920</v>
      </c>
      <c r="I74" s="39">
        <v>49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260</v>
      </c>
      <c r="H75" s="39">
        <v>180</v>
      </c>
      <c r="I75" s="39">
        <v>80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-2522</v>
      </c>
      <c r="H76" s="38">
        <f>+H77+H78</f>
        <v>-1793</v>
      </c>
      <c r="I76" s="38">
        <f>+I77+I78</f>
        <v>-729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-1439</v>
      </c>
      <c r="H77" s="39">
        <v>-968</v>
      </c>
      <c r="I77" s="39">
        <v>-471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-1083</v>
      </c>
      <c r="H78" s="39">
        <v>-825</v>
      </c>
      <c r="I78" s="39">
        <v>-258</v>
      </c>
    </row>
    <row r="79" spans="2:9" s="17" customFormat="1" ht="16.149999999999999" customHeight="1">
      <c r="B79" s="38">
        <f>+B80+B81+B82</f>
        <v>15975</v>
      </c>
      <c r="C79" s="38">
        <f>+C80+C81+C82</f>
        <v>15697</v>
      </c>
      <c r="D79" s="38">
        <f>+D80+D81+D82</f>
        <v>278</v>
      </c>
      <c r="E79" s="77" t="s">
        <v>48</v>
      </c>
      <c r="F79" s="61" t="s">
        <v>49</v>
      </c>
      <c r="G79" s="38">
        <f>G80+G81+G82</f>
        <v>5370</v>
      </c>
      <c r="H79" s="38">
        <f>+H80+H81+H82</f>
        <v>5289</v>
      </c>
      <c r="I79" s="38">
        <f>+I80+I81+I82</f>
        <v>81</v>
      </c>
    </row>
    <row r="80" spans="2:9" s="19" customFormat="1" ht="16.149999999999999" customHeight="1">
      <c r="B80" s="39">
        <v>15971</v>
      </c>
      <c r="C80" s="48">
        <v>15693</v>
      </c>
      <c r="D80" s="48">
        <v>278</v>
      </c>
      <c r="E80" s="27" t="s">
        <v>50</v>
      </c>
      <c r="F80" s="27" t="s">
        <v>133</v>
      </c>
      <c r="G80" s="48">
        <v>1199</v>
      </c>
      <c r="H80" s="48">
        <v>1128</v>
      </c>
      <c r="I80" s="48">
        <v>71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3949</v>
      </c>
      <c r="H81" s="48">
        <v>3939</v>
      </c>
      <c r="I81" s="48">
        <v>10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222</v>
      </c>
      <c r="H82" s="48">
        <v>222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45835</v>
      </c>
      <c r="C85" s="41">
        <f>+H68+H70+H76+H79-C79</f>
        <v>46632</v>
      </c>
      <c r="D85" s="41">
        <f>+I68+I70+I76+I79-D79</f>
        <v>-797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45835</v>
      </c>
      <c r="H100" s="43">
        <f>+C85</f>
        <v>46632</v>
      </c>
      <c r="I100" s="43">
        <f>+D85</f>
        <v>-797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28</v>
      </c>
      <c r="C102" s="38">
        <f>+C103+C104</f>
        <v>0</v>
      </c>
      <c r="D102" s="38">
        <f>+D103+D104</f>
        <v>28</v>
      </c>
      <c r="E102" s="77" t="s">
        <v>58</v>
      </c>
      <c r="F102" s="61" t="s">
        <v>59</v>
      </c>
      <c r="G102" s="38">
        <f>+G103+G104</f>
        <v>55910</v>
      </c>
      <c r="H102" s="38">
        <f>+H103+H104</f>
        <v>55713</v>
      </c>
      <c r="I102" s="38">
        <f>+I103+I104</f>
        <v>197</v>
      </c>
    </row>
    <row r="103" spans="2:9" s="19" customFormat="1" ht="16.149999999999999" customHeight="1">
      <c r="B103" s="39">
        <v>28</v>
      </c>
      <c r="C103" s="39">
        <v>0</v>
      </c>
      <c r="D103" s="39">
        <v>28</v>
      </c>
      <c r="E103" s="69" t="s">
        <v>60</v>
      </c>
      <c r="F103" s="70" t="s">
        <v>61</v>
      </c>
      <c r="G103" s="39">
        <v>55682</v>
      </c>
      <c r="H103" s="39">
        <v>55682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228</v>
      </c>
      <c r="H104" s="39">
        <v>31</v>
      </c>
      <c r="I104" s="39">
        <v>197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8334</v>
      </c>
      <c r="H105" s="38">
        <f>+H106+H107+H108</f>
        <v>6460</v>
      </c>
      <c r="I105" s="38">
        <f>+I106+I107+I108</f>
        <v>1874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1490</v>
      </c>
      <c r="H106" s="39">
        <v>0</v>
      </c>
      <c r="I106" s="39">
        <v>1490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5561</v>
      </c>
      <c r="H107" s="39">
        <v>5532</v>
      </c>
      <c r="I107" s="39">
        <v>29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1283</v>
      </c>
      <c r="H108" s="39">
        <v>928</v>
      </c>
      <c r="I108" s="39">
        <v>355</v>
      </c>
    </row>
    <row r="109" spans="2:9" s="17" customFormat="1" ht="15">
      <c r="B109" s="38">
        <v>9300</v>
      </c>
      <c r="C109" s="38">
        <v>7813</v>
      </c>
      <c r="D109" s="38">
        <v>1487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7781</v>
      </c>
      <c r="C111" s="39">
        <v>6534</v>
      </c>
      <c r="D111" s="39">
        <v>1247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1519</v>
      </c>
      <c r="C112" s="39">
        <v>1279</v>
      </c>
      <c r="D112" s="39">
        <v>240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75305</v>
      </c>
      <c r="C113" s="38">
        <f>+C114+C115+C116+C117+C118+C119</f>
        <v>78844</v>
      </c>
      <c r="D113" s="38">
        <f>+D114+D115+D116+D117+D118+D119</f>
        <v>790</v>
      </c>
      <c r="E113" s="77" t="s">
        <v>69</v>
      </c>
      <c r="F113" s="61" t="s">
        <v>70</v>
      </c>
      <c r="G113" s="38">
        <f>+G114+G115+G116+G117+G118+G119</f>
        <v>4324</v>
      </c>
      <c r="H113" s="38">
        <f>+H114+H115+H116+H117+H118+H119</f>
        <v>4124</v>
      </c>
      <c r="I113" s="38">
        <f>+I114+I115+I116+I117+I118+I119</f>
        <v>4529</v>
      </c>
    </row>
    <row r="114" spans="2:10" s="19" customFormat="1" ht="16.149999999999999" customHeight="1">
      <c r="B114" s="39">
        <v>19</v>
      </c>
      <c r="C114" s="39">
        <v>10</v>
      </c>
      <c r="D114" s="39">
        <v>9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12</v>
      </c>
      <c r="H115" s="39">
        <v>9</v>
      </c>
      <c r="I115" s="39">
        <v>3</v>
      </c>
    </row>
    <row r="116" spans="2:10" s="19" customFormat="1" ht="16.149999999999999" customHeight="1">
      <c r="B116" s="39">
        <v>65805</v>
      </c>
      <c r="C116" s="39">
        <v>69738</v>
      </c>
      <c r="D116" s="39">
        <v>396</v>
      </c>
      <c r="E116" s="69" t="s">
        <v>75</v>
      </c>
      <c r="F116" s="70" t="s">
        <v>160</v>
      </c>
      <c r="G116" s="39">
        <v>2637</v>
      </c>
      <c r="H116" s="39">
        <v>2816</v>
      </c>
      <c r="I116" s="39">
        <v>4150</v>
      </c>
    </row>
    <row r="117" spans="2:10" s="19" customFormat="1" ht="16.149999999999999" customHeight="1">
      <c r="B117" s="39">
        <v>700</v>
      </c>
      <c r="C117" s="39">
        <v>621</v>
      </c>
      <c r="D117" s="39">
        <v>79</v>
      </c>
      <c r="E117" s="69" t="s">
        <v>76</v>
      </c>
      <c r="F117" s="70" t="s">
        <v>77</v>
      </c>
      <c r="G117" s="39">
        <v>137</v>
      </c>
      <c r="H117" s="39">
        <v>65</v>
      </c>
      <c r="I117" s="39">
        <v>72</v>
      </c>
    </row>
    <row r="118" spans="2:10" s="19" customFormat="1" ht="16.149999999999999" customHeight="1">
      <c r="B118" s="39">
        <v>1721</v>
      </c>
      <c r="C118" s="39">
        <v>1415</v>
      </c>
      <c r="D118" s="39">
        <v>306</v>
      </c>
      <c r="E118" s="27" t="s">
        <v>78</v>
      </c>
      <c r="F118" s="27" t="s">
        <v>79</v>
      </c>
      <c r="G118" s="39">
        <v>1538</v>
      </c>
      <c r="H118" s="39">
        <v>1234</v>
      </c>
      <c r="I118" s="39">
        <v>304</v>
      </c>
    </row>
    <row r="119" spans="2:10" s="51" customFormat="1" ht="16.149999999999999" customHeight="1">
      <c r="B119" s="39">
        <v>7060</v>
      </c>
      <c r="C119" s="39">
        <v>7060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29770</v>
      </c>
      <c r="C122" s="41">
        <f>+H100+H102+H105+H113-C102-C109-C113</f>
        <v>26272</v>
      </c>
      <c r="D122" s="41">
        <f>+I100+I102+I105+I113-D102-D109-D113</f>
        <v>3498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29770</v>
      </c>
      <c r="H137" s="43">
        <f>+C122</f>
        <v>26272</v>
      </c>
      <c r="I137" s="43">
        <f>+D122</f>
        <v>3498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2338</v>
      </c>
      <c r="C139" s="38">
        <f>+C140+C141</f>
        <v>1299</v>
      </c>
      <c r="D139" s="38">
        <f>+D140+D141</f>
        <v>1039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1377</v>
      </c>
      <c r="C140" s="39">
        <v>849</v>
      </c>
      <c r="D140" s="39">
        <v>528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961</v>
      </c>
      <c r="C141" s="39">
        <v>450</v>
      </c>
      <c r="D141" s="39">
        <v>511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27432</v>
      </c>
      <c r="C144" s="41">
        <f>+H137-C139</f>
        <v>24973</v>
      </c>
      <c r="D144" s="41">
        <f>+I137-D139</f>
        <v>2459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29770</v>
      </c>
      <c r="H161" s="43">
        <f>+C122</f>
        <v>26272</v>
      </c>
      <c r="I161" s="43">
        <f>+D122</f>
        <v>3498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27059</v>
      </c>
      <c r="C163" s="38">
        <f>+H16-H17-H18+C141-H20</f>
        <v>21991</v>
      </c>
      <c r="D163" s="38">
        <f>+I16-I17-I18+D141-I20</f>
        <v>5068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2338</v>
      </c>
      <c r="C164" s="39">
        <f>+C139</f>
        <v>1299</v>
      </c>
      <c r="D164" s="39">
        <f>+D139</f>
        <v>1039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24721</v>
      </c>
      <c r="C165" s="39">
        <f>+C163-C164</f>
        <v>20692</v>
      </c>
      <c r="D165" s="39">
        <f>+D163-D164</f>
        <v>4029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2711</v>
      </c>
      <c r="C169" s="41">
        <f>+H161-C163-C166</f>
        <v>4281</v>
      </c>
      <c r="D169" s="41">
        <f>+I161-D163-D166</f>
        <v>-1570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27432</v>
      </c>
      <c r="H184" s="43">
        <f>+C144</f>
        <v>24973</v>
      </c>
      <c r="I184" s="43">
        <f>+D144</f>
        <v>2459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24721</v>
      </c>
      <c r="C186" s="38">
        <f>+C187</f>
        <v>20692</v>
      </c>
      <c r="D186" s="38">
        <f>+D187</f>
        <v>4029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24721</v>
      </c>
      <c r="C187" s="39">
        <f t="shared" si="0"/>
        <v>20692</v>
      </c>
      <c r="D187" s="39">
        <f t="shared" si="0"/>
        <v>4029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2711</v>
      </c>
      <c r="C191" s="41">
        <f>+H184-C186</f>
        <v>4281</v>
      </c>
      <c r="D191" s="41">
        <f>+I184-D186</f>
        <v>-1570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2711</v>
      </c>
      <c r="H209" s="43">
        <f>+C191</f>
        <v>4281</v>
      </c>
      <c r="I209" s="43">
        <f>+D191</f>
        <v>-1570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2303</v>
      </c>
      <c r="H211" s="38">
        <f>+H212+H213+H214</f>
        <v>1713</v>
      </c>
      <c r="I211" s="38">
        <f>+I212+I213+I214</f>
        <v>2462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17</v>
      </c>
      <c r="H212" s="39">
        <v>17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1739</v>
      </c>
      <c r="H213" s="39">
        <v>1532</v>
      </c>
      <c r="I213" s="39">
        <v>207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547</v>
      </c>
      <c r="H214" s="39">
        <v>164</v>
      </c>
      <c r="I214" s="39">
        <v>2255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466</v>
      </c>
      <c r="H216" s="40">
        <v>160</v>
      </c>
      <c r="I216" s="40">
        <v>2178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-7227</v>
      </c>
      <c r="H217" s="38">
        <f>+H218+H219+H220</f>
        <v>-8017</v>
      </c>
      <c r="I217" s="38">
        <f>+I218+I219+I220</f>
        <v>-1082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-3787</v>
      </c>
      <c r="H219" s="39">
        <v>-3518</v>
      </c>
      <c r="I219" s="39">
        <v>-269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-3440</v>
      </c>
      <c r="H220" s="39">
        <v>-4499</v>
      </c>
      <c r="I220" s="39">
        <v>-813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-3149</v>
      </c>
      <c r="H222" s="40">
        <v>-4211</v>
      </c>
      <c r="I222" s="40">
        <v>-810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-2213</v>
      </c>
      <c r="C225" s="41">
        <f>+H209+H211+H217</f>
        <v>-2023</v>
      </c>
      <c r="D225" s="41">
        <f>+I209+I211+I217</f>
        <v>-190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-2213</v>
      </c>
      <c r="H240" s="43">
        <f>+C225</f>
        <v>-2023</v>
      </c>
      <c r="I240" s="43">
        <f>+D225</f>
        <v>-190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9849</v>
      </c>
      <c r="C242" s="38">
        <f t="shared" ref="C242:D242" si="1">C243+C245</f>
        <v>7595</v>
      </c>
      <c r="D242" s="38">
        <f t="shared" si="1"/>
        <v>2254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9787</v>
      </c>
      <c r="C243" s="42">
        <v>7561</v>
      </c>
      <c r="D243" s="42">
        <v>2226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-6857</v>
      </c>
      <c r="C244" s="38">
        <v>-5184</v>
      </c>
      <c r="D244" s="38">
        <v>-1673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62</v>
      </c>
      <c r="C245" s="42">
        <v>34</v>
      </c>
      <c r="D245" s="42">
        <v>28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22</v>
      </c>
      <c r="C246" s="38">
        <v>335</v>
      </c>
      <c r="D246" s="38">
        <v>-313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-5227</v>
      </c>
      <c r="C248" s="41">
        <f>+H240-C243-C244-C245-C246</f>
        <v>-4769</v>
      </c>
      <c r="D248" s="41">
        <f>+I240-D243-D244-D245-D246</f>
        <v>-458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77" priority="2" operator="notEqual">
      <formula>B47+B48</formula>
    </cfRule>
  </conditionalFormatting>
  <conditionalFormatting sqref="B109:D109">
    <cfRule type="cellIs" dxfId="76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228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80221</v>
      </c>
      <c r="J16" s="38">
        <f>+C46+C51+C52+C21+C25</f>
        <v>27843</v>
      </c>
      <c r="K16" s="38">
        <f>+D46+D51+D52+D21+D25</f>
        <v>28437</v>
      </c>
      <c r="L16" s="38">
        <f>+E46+E51+E52+E21+E25</f>
        <v>16065</v>
      </c>
      <c r="M16" s="38">
        <f>+F46+F51+F52+F21+F25</f>
        <v>7876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4680</v>
      </c>
      <c r="J17" s="39">
        <v>1119</v>
      </c>
      <c r="K17" s="39">
        <v>978</v>
      </c>
      <c r="L17" s="39">
        <v>2230</v>
      </c>
      <c r="M17" s="39">
        <v>353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2755</v>
      </c>
      <c r="J18" s="39">
        <v>1686</v>
      </c>
      <c r="K18" s="39">
        <v>853</v>
      </c>
      <c r="L18" s="39">
        <v>210</v>
      </c>
      <c r="M18" s="39">
        <v>6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72786</v>
      </c>
      <c r="J19" s="39">
        <f>+J16-J17-J18</f>
        <v>25038</v>
      </c>
      <c r="K19" s="39">
        <f>+K16-K17-K18</f>
        <v>26606</v>
      </c>
      <c r="L19" s="39">
        <f>+L16-L17-L18</f>
        <v>13625</v>
      </c>
      <c r="M19" s="39">
        <f>+M16-M17-M18</f>
        <v>7517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1170</v>
      </c>
      <c r="J20" s="47">
        <v>456</v>
      </c>
      <c r="K20" s="47">
        <v>493</v>
      </c>
      <c r="L20" s="47">
        <v>221</v>
      </c>
      <c r="M20" s="47">
        <v>0</v>
      </c>
      <c r="O20" s="120"/>
      <c r="P20" s="19"/>
    </row>
    <row r="21" spans="2:16" s="17" customFormat="1" ht="16.149999999999999" customHeight="1">
      <c r="B21" s="38">
        <v>19479</v>
      </c>
      <c r="C21" s="38">
        <v>4984</v>
      </c>
      <c r="D21" s="38">
        <v>5708</v>
      </c>
      <c r="E21" s="38">
        <v>6467</v>
      </c>
      <c r="F21" s="38">
        <v>2320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60742</v>
      </c>
      <c r="C23" s="41">
        <f>+J16-C21</f>
        <v>22859</v>
      </c>
      <c r="D23" s="41">
        <f>+K16-D21</f>
        <v>22729</v>
      </c>
      <c r="E23" s="41">
        <f>+L16-E21</f>
        <v>9598</v>
      </c>
      <c r="F23" s="41">
        <f>+M16-F21</f>
        <v>5556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10353</v>
      </c>
      <c r="C25" s="38">
        <v>5037</v>
      </c>
      <c r="D25" s="38">
        <v>3556</v>
      </c>
      <c r="E25" s="38">
        <v>1626</v>
      </c>
      <c r="F25" s="38">
        <v>134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50389</v>
      </c>
      <c r="C27" s="41">
        <f>+C23-C25</f>
        <v>17822</v>
      </c>
      <c r="D27" s="41">
        <f>+D23-D25</f>
        <v>19173</v>
      </c>
      <c r="E27" s="41">
        <f>+E23-E25</f>
        <v>7972</v>
      </c>
      <c r="F27" s="41">
        <f>+F23-F25</f>
        <v>5422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50389</v>
      </c>
      <c r="J44" s="43">
        <f>+C27</f>
        <v>17822</v>
      </c>
      <c r="K44" s="43">
        <f>+D27</f>
        <v>19173</v>
      </c>
      <c r="L44" s="43">
        <f>+E27</f>
        <v>7972</v>
      </c>
      <c r="M44" s="43">
        <f>+F27</f>
        <v>5422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50337</v>
      </c>
      <c r="C46" s="38">
        <v>17809</v>
      </c>
      <c r="D46" s="38">
        <v>19154</v>
      </c>
      <c r="E46" s="38">
        <v>7971</v>
      </c>
      <c r="F46" s="38">
        <v>5403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f>+C47+D47+E47+F47</f>
        <v>38786</v>
      </c>
      <c r="C47" s="39">
        <v>13523</v>
      </c>
      <c r="D47" s="39">
        <v>14930</v>
      </c>
      <c r="E47" s="39">
        <v>6152</v>
      </c>
      <c r="F47" s="39">
        <v>4181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11551</v>
      </c>
      <c r="C48" s="39">
        <f>SUM(C49:C50)</f>
        <v>4286</v>
      </c>
      <c r="D48" s="39">
        <f>SUM(D49:D50)</f>
        <v>4224</v>
      </c>
      <c r="E48" s="39">
        <f>SUM(E49:E50)</f>
        <v>1819</v>
      </c>
      <c r="F48" s="39">
        <f>SUM(F49:F50)</f>
        <v>1222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f t="shared" ref="B49:B50" si="0">+C49+D49+E49+F49</f>
        <v>7407</v>
      </c>
      <c r="C49" s="96">
        <v>1733</v>
      </c>
      <c r="D49" s="96">
        <v>2838</v>
      </c>
      <c r="E49" s="96">
        <v>1674</v>
      </c>
      <c r="F49" s="96">
        <v>1162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f t="shared" si="0"/>
        <v>4144</v>
      </c>
      <c r="C50" s="96">
        <v>2553</v>
      </c>
      <c r="D50" s="96">
        <v>1386</v>
      </c>
      <c r="E50" s="96">
        <v>145</v>
      </c>
      <c r="F50" s="96">
        <v>60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52</v>
      </c>
      <c r="C51" s="38">
        <v>13</v>
      </c>
      <c r="D51" s="38">
        <v>19</v>
      </c>
      <c r="E51" s="38">
        <v>1</v>
      </c>
      <c r="F51" s="38">
        <v>19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46070</v>
      </c>
      <c r="J70" s="38">
        <f>+J71+J75</f>
        <v>32526</v>
      </c>
      <c r="K70" s="38">
        <f>+K71+K75</f>
        <v>5339</v>
      </c>
      <c r="L70" s="38">
        <f>+L71+L75</f>
        <v>8205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40409</v>
      </c>
      <c r="J71" s="39">
        <f>+J72+J73+J74</f>
        <v>32441</v>
      </c>
      <c r="K71" s="39">
        <f>+K72+K73+K74</f>
        <v>5183</v>
      </c>
      <c r="L71" s="39">
        <f>+L72+L73+L74</f>
        <v>2785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22922</v>
      </c>
      <c r="J72" s="39">
        <v>20331</v>
      </c>
      <c r="K72" s="39">
        <v>786</v>
      </c>
      <c r="L72" s="39">
        <v>1805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110</v>
      </c>
      <c r="J73" s="39">
        <v>31</v>
      </c>
      <c r="K73" s="39">
        <v>63</v>
      </c>
      <c r="L73" s="39">
        <v>16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17377</v>
      </c>
      <c r="J74" s="39">
        <v>12079</v>
      </c>
      <c r="K74" s="39">
        <v>4334</v>
      </c>
      <c r="L74" s="39">
        <v>964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5661</v>
      </c>
      <c r="J75" s="39">
        <v>85</v>
      </c>
      <c r="K75" s="39">
        <v>156</v>
      </c>
      <c r="L75" s="39">
        <v>5420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-4599</v>
      </c>
      <c r="J76" s="38">
        <f>+J77+J78</f>
        <v>-2559</v>
      </c>
      <c r="K76" s="38">
        <f>+K77+K78</f>
        <v>-874</v>
      </c>
      <c r="L76" s="38">
        <f>+L77+L78</f>
        <v>-417</v>
      </c>
      <c r="M76" s="38">
        <f>+M77+M78</f>
        <v>-749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-2962</v>
      </c>
      <c r="J77" s="39">
        <v>-1975</v>
      </c>
      <c r="K77" s="39">
        <v>-573</v>
      </c>
      <c r="L77" s="39">
        <v>-414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-1637</v>
      </c>
      <c r="J78" s="39">
        <v>-584</v>
      </c>
      <c r="K78" s="39">
        <v>-301</v>
      </c>
      <c r="L78" s="39">
        <v>-3</v>
      </c>
      <c r="M78" s="39">
        <v>-749</v>
      </c>
      <c r="O78" s="120"/>
    </row>
    <row r="79" spans="2:16" s="17" customFormat="1" ht="16.149999999999999" customHeight="1">
      <c r="B79" s="38">
        <f>+B80+B81+B82</f>
        <v>22743</v>
      </c>
      <c r="C79" s="38">
        <f>+C80+C81+C82</f>
        <v>18947</v>
      </c>
      <c r="D79" s="38">
        <f>+D80+D81+D82</f>
        <v>2161</v>
      </c>
      <c r="E79" s="38">
        <f>+E80+E81+E82</f>
        <v>1600</v>
      </c>
      <c r="F79" s="38">
        <f>+F80+F81+F82</f>
        <v>35</v>
      </c>
      <c r="G79" s="77" t="s">
        <v>48</v>
      </c>
      <c r="H79" s="61" t="s">
        <v>49</v>
      </c>
      <c r="I79" s="38">
        <f>I80+I81+I82</f>
        <v>8052</v>
      </c>
      <c r="J79" s="38">
        <f>+J80+J81+J82</f>
        <v>6650</v>
      </c>
      <c r="K79" s="38">
        <f>+K80+K81+K82</f>
        <v>425</v>
      </c>
      <c r="L79" s="38">
        <f>+L80+L81+L82</f>
        <v>611</v>
      </c>
      <c r="M79" s="38">
        <f>+M80+M81+M82</f>
        <v>366</v>
      </c>
      <c r="O79" s="120"/>
    </row>
    <row r="80" spans="2:16" s="19" customFormat="1" ht="16.149999999999999" customHeight="1">
      <c r="B80" s="39">
        <v>22740</v>
      </c>
      <c r="C80" s="48">
        <v>18946</v>
      </c>
      <c r="D80" s="48">
        <v>2161</v>
      </c>
      <c r="E80" s="48">
        <v>1598</v>
      </c>
      <c r="F80" s="48">
        <v>35</v>
      </c>
      <c r="G80" s="27" t="s">
        <v>50</v>
      </c>
      <c r="H80" s="27" t="s">
        <v>133</v>
      </c>
      <c r="I80" s="48">
        <v>2441</v>
      </c>
      <c r="J80" s="48">
        <v>1143</v>
      </c>
      <c r="K80" s="48">
        <v>405</v>
      </c>
      <c r="L80" s="48">
        <v>530</v>
      </c>
      <c r="M80" s="48">
        <v>363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5603</v>
      </c>
      <c r="J81" s="48">
        <v>5507</v>
      </c>
      <c r="K81" s="48">
        <v>13</v>
      </c>
      <c r="L81" s="48">
        <v>80</v>
      </c>
      <c r="M81" s="48">
        <v>3</v>
      </c>
      <c r="O81" s="120"/>
    </row>
    <row r="82" spans="2:16" s="19" customFormat="1" ht="16.149999999999999" customHeight="1">
      <c r="B82" s="39">
        <v>3</v>
      </c>
      <c r="C82" s="48">
        <v>1</v>
      </c>
      <c r="D82" s="48">
        <v>0</v>
      </c>
      <c r="E82" s="48">
        <v>2</v>
      </c>
      <c r="F82" s="48">
        <v>0</v>
      </c>
      <c r="G82" s="27" t="s">
        <v>53</v>
      </c>
      <c r="H82" s="27" t="s">
        <v>54</v>
      </c>
      <c r="I82" s="48">
        <v>8</v>
      </c>
      <c r="J82" s="48">
        <v>0</v>
      </c>
      <c r="K82" s="48">
        <v>7</v>
      </c>
      <c r="L82" s="48">
        <v>1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26780</v>
      </c>
      <c r="C85" s="41">
        <f>+J68+J70+J76+J79-C79</f>
        <v>17670</v>
      </c>
      <c r="D85" s="41">
        <f>+K68+K70+K76+K79-D79</f>
        <v>2729</v>
      </c>
      <c r="E85" s="41">
        <f>+L68+L70+L76+L79-E79</f>
        <v>6799</v>
      </c>
      <c r="F85" s="41">
        <f>+M68+M70+M76+M79-F79</f>
        <v>-418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26780</v>
      </c>
      <c r="J100" s="43">
        <f>+C85</f>
        <v>17670</v>
      </c>
      <c r="K100" s="43">
        <f>+D85</f>
        <v>2729</v>
      </c>
      <c r="L100" s="43">
        <f>+E85</f>
        <v>6799</v>
      </c>
      <c r="M100" s="43">
        <f>+F85</f>
        <v>-418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1</v>
      </c>
      <c r="C102" s="38">
        <f>+C103+C104</f>
        <v>1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43618</v>
      </c>
      <c r="J102" s="38">
        <f>+J103+J104</f>
        <v>39112</v>
      </c>
      <c r="K102" s="38">
        <f>+K103+K104</f>
        <v>1020</v>
      </c>
      <c r="L102" s="38">
        <f>+L103+L104</f>
        <v>3486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1</v>
      </c>
      <c r="C103" s="39">
        <v>1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41948</v>
      </c>
      <c r="J103" s="39">
        <v>38846</v>
      </c>
      <c r="K103" s="39">
        <v>588</v>
      </c>
      <c r="L103" s="39">
        <v>2514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1670</v>
      </c>
      <c r="J104" s="39">
        <v>266</v>
      </c>
      <c r="K104" s="39">
        <v>432</v>
      </c>
      <c r="L104" s="39">
        <v>972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56187</v>
      </c>
      <c r="J105" s="38">
        <f>+J106+J107+J108</f>
        <v>5868</v>
      </c>
      <c r="K105" s="38">
        <f>+K106+K107+K108</f>
        <v>98</v>
      </c>
      <c r="L105" s="38">
        <f>+L106+L107+L108</f>
        <v>145</v>
      </c>
      <c r="M105" s="38">
        <f>+M106+M107+M108</f>
        <v>50076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36147</v>
      </c>
      <c r="J106" s="39">
        <v>1010</v>
      </c>
      <c r="K106" s="39">
        <v>0</v>
      </c>
      <c r="L106" s="39">
        <v>0</v>
      </c>
      <c r="M106" s="39">
        <v>35137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4144</v>
      </c>
      <c r="J107" s="39">
        <v>3841</v>
      </c>
      <c r="K107" s="39">
        <v>98</v>
      </c>
      <c r="L107" s="39">
        <v>145</v>
      </c>
      <c r="M107" s="39">
        <v>60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15896</v>
      </c>
      <c r="J108" s="39">
        <v>1017</v>
      </c>
      <c r="K108" s="39">
        <v>0</v>
      </c>
      <c r="L108" s="39">
        <v>0</v>
      </c>
      <c r="M108" s="39">
        <v>14879</v>
      </c>
      <c r="O108" s="120"/>
      <c r="P108" s="17"/>
    </row>
    <row r="109" spans="2:16" s="17" customFormat="1" ht="15">
      <c r="B109" s="38">
        <v>60422</v>
      </c>
      <c r="C109" s="38">
        <v>6128</v>
      </c>
      <c r="D109" s="38">
        <v>431</v>
      </c>
      <c r="E109" s="38">
        <v>265</v>
      </c>
      <c r="F109" s="38">
        <v>53598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51883</v>
      </c>
      <c r="C110" s="39">
        <v>0</v>
      </c>
      <c r="D110" s="39">
        <v>0</v>
      </c>
      <c r="E110" s="39">
        <v>0</v>
      </c>
      <c r="F110" s="39">
        <v>51883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5480</v>
      </c>
      <c r="C111" s="39">
        <v>5177</v>
      </c>
      <c r="D111" s="39">
        <v>98</v>
      </c>
      <c r="E111" s="39">
        <v>145</v>
      </c>
      <c r="F111" s="39">
        <v>60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3059</v>
      </c>
      <c r="C112" s="39">
        <v>951</v>
      </c>
      <c r="D112" s="39">
        <v>333</v>
      </c>
      <c r="E112" s="39">
        <v>120</v>
      </c>
      <c r="F112" s="39">
        <v>1655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6284</v>
      </c>
      <c r="C113" s="38">
        <f>+C114+C115+C116+C117+C118+C119</f>
        <v>49110</v>
      </c>
      <c r="D113" s="38">
        <f>+D114+D115+D116+D117+D118+D119</f>
        <v>2637</v>
      </c>
      <c r="E113" s="38">
        <f>+E114+E115+E116+E117+E118+E119</f>
        <v>4228</v>
      </c>
      <c r="F113" s="38">
        <f>+F114+F115+F116+F117+F118+F119</f>
        <v>13621</v>
      </c>
      <c r="G113" s="77" t="s">
        <v>69</v>
      </c>
      <c r="H113" s="61" t="s">
        <v>70</v>
      </c>
      <c r="I113" s="38">
        <f>+I114+I115+I116+I117+I118+I119</f>
        <v>3666</v>
      </c>
      <c r="J113" s="38">
        <f>+J114+J115+J116+J117+J118+J119</f>
        <v>2642</v>
      </c>
      <c r="K113" s="38">
        <f>+K114+K115+K116+K117+K118+K119</f>
        <v>30589</v>
      </c>
      <c r="L113" s="38">
        <f>+L114+L115+L116+L117+L118+L119</f>
        <v>9014</v>
      </c>
      <c r="M113" s="38">
        <f>+M114+M115+M116+M117+M118+M119</f>
        <v>24733</v>
      </c>
      <c r="O113" s="19"/>
      <c r="P113" s="19"/>
    </row>
    <row r="114" spans="2:16" s="19" customFormat="1" ht="16.149999999999999" customHeight="1">
      <c r="B114" s="39">
        <v>63</v>
      </c>
      <c r="C114" s="39">
        <v>14</v>
      </c>
      <c r="D114" s="39">
        <v>26</v>
      </c>
      <c r="E114" s="39">
        <v>20</v>
      </c>
      <c r="F114" s="39">
        <v>3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36</v>
      </c>
      <c r="J115" s="39">
        <v>12</v>
      </c>
      <c r="K115" s="39">
        <v>5</v>
      </c>
      <c r="L115" s="39">
        <v>18</v>
      </c>
      <c r="M115" s="39">
        <v>1</v>
      </c>
    </row>
    <row r="116" spans="2:16" s="19" customFormat="1" ht="16.149999999999999" customHeight="1">
      <c r="B116" s="39">
        <v>0</v>
      </c>
      <c r="C116" s="39">
        <v>44535</v>
      </c>
      <c r="D116" s="39">
        <v>1600</v>
      </c>
      <c r="E116" s="39">
        <v>3599</v>
      </c>
      <c r="F116" s="39">
        <v>13578</v>
      </c>
      <c r="G116" s="69" t="s">
        <v>75</v>
      </c>
      <c r="H116" s="70" t="s">
        <v>160</v>
      </c>
      <c r="I116" s="39">
        <v>0</v>
      </c>
      <c r="J116" s="39">
        <v>1534</v>
      </c>
      <c r="K116" s="39">
        <v>29753</v>
      </c>
      <c r="L116" s="39">
        <v>8321</v>
      </c>
      <c r="M116" s="39">
        <v>23704</v>
      </c>
      <c r="O116" s="120"/>
      <c r="P116" s="17"/>
    </row>
    <row r="117" spans="2:16" s="19" customFormat="1" ht="16.149999999999999" customHeight="1">
      <c r="B117" s="39">
        <v>541</v>
      </c>
      <c r="C117" s="39">
        <v>541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1468</v>
      </c>
      <c r="J117" s="39">
        <v>267</v>
      </c>
      <c r="K117" s="39">
        <v>418</v>
      </c>
      <c r="L117" s="39">
        <v>107</v>
      </c>
      <c r="M117" s="39">
        <v>676</v>
      </c>
      <c r="O117" s="120"/>
    </row>
    <row r="118" spans="2:16" s="19" customFormat="1" ht="16.149999999999999" customHeight="1">
      <c r="B118" s="39">
        <v>2785</v>
      </c>
      <c r="C118" s="39">
        <v>1125</v>
      </c>
      <c r="D118" s="39">
        <v>1011</v>
      </c>
      <c r="E118" s="39">
        <v>609</v>
      </c>
      <c r="F118" s="39">
        <v>40</v>
      </c>
      <c r="G118" s="27" t="s">
        <v>78</v>
      </c>
      <c r="H118" s="27" t="s">
        <v>79</v>
      </c>
      <c r="I118" s="39">
        <v>2162</v>
      </c>
      <c r="J118" s="39">
        <v>829</v>
      </c>
      <c r="K118" s="39">
        <v>413</v>
      </c>
      <c r="L118" s="39">
        <v>568</v>
      </c>
      <c r="M118" s="39">
        <v>352</v>
      </c>
      <c r="O118" s="120"/>
    </row>
    <row r="119" spans="2:16" s="51" customFormat="1" ht="16.149999999999999" customHeight="1">
      <c r="B119" s="39">
        <v>2895</v>
      </c>
      <c r="C119" s="39">
        <v>2895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63544</v>
      </c>
      <c r="C122" s="41">
        <f>+J100+J102+J105+J113-C102-C109-C113</f>
        <v>10053</v>
      </c>
      <c r="D122" s="41">
        <f>+K100+K102+K105+K113-D102-D109-D113</f>
        <v>31368</v>
      </c>
      <c r="E122" s="41">
        <f>+L100+L102+L105+L113-E102-E109-E113</f>
        <v>14951</v>
      </c>
      <c r="F122" s="41">
        <f>+M100+M102+M105+M113-F102-F109-F113</f>
        <v>7172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63544</v>
      </c>
      <c r="J137" s="43">
        <f>+C122</f>
        <v>10053</v>
      </c>
      <c r="K137" s="43">
        <f>+D122</f>
        <v>31368</v>
      </c>
      <c r="L137" s="43">
        <f>+E122</f>
        <v>14951</v>
      </c>
      <c r="M137" s="43">
        <f>+F122</f>
        <v>7172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45312</v>
      </c>
      <c r="C139" s="38">
        <f>+C140+C141</f>
        <v>7672</v>
      </c>
      <c r="D139" s="38">
        <f>+D140+D141</f>
        <v>25029</v>
      </c>
      <c r="E139" s="38">
        <f>+E140+E141</f>
        <v>3965</v>
      </c>
      <c r="F139" s="38">
        <f>+F140+F141</f>
        <v>8646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1">SUM(C140:F140)</f>
        <v>35801</v>
      </c>
      <c r="C140" s="39">
        <v>6386</v>
      </c>
      <c r="D140" s="39">
        <v>19107</v>
      </c>
      <c r="E140" s="39">
        <v>3902</v>
      </c>
      <c r="F140" s="39">
        <v>6406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1"/>
        <v>9511</v>
      </c>
      <c r="C141" s="39">
        <v>1286</v>
      </c>
      <c r="D141" s="39">
        <v>5922</v>
      </c>
      <c r="E141" s="39">
        <v>63</v>
      </c>
      <c r="F141" s="39">
        <v>2240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18232</v>
      </c>
      <c r="C144" s="41">
        <f>+J137-C139</f>
        <v>2381</v>
      </c>
      <c r="D144" s="41">
        <f>+K137-D139</f>
        <v>6339</v>
      </c>
      <c r="E144" s="41">
        <f>+L137-E139</f>
        <v>10986</v>
      </c>
      <c r="F144" s="41">
        <f>+M137-F139</f>
        <v>-1474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63544</v>
      </c>
      <c r="J161" s="43">
        <f>+C122</f>
        <v>10053</v>
      </c>
      <c r="K161" s="43">
        <f>+D122</f>
        <v>31368</v>
      </c>
      <c r="L161" s="43">
        <f>+E122</f>
        <v>14951</v>
      </c>
      <c r="M161" s="43">
        <f>+F122</f>
        <v>7172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81127</v>
      </c>
      <c r="C163" s="38">
        <f>+J16-J17-J18+C141-J20</f>
        <v>25868</v>
      </c>
      <c r="D163" s="38">
        <f>+K16-K17-K18+D141-K20</f>
        <v>32035</v>
      </c>
      <c r="E163" s="38">
        <f>+L16-L17-L18+E141-L20</f>
        <v>13467</v>
      </c>
      <c r="F163" s="38">
        <f>+M16-M17-M18+F141-M20</f>
        <v>9757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45312</v>
      </c>
      <c r="C164" s="39">
        <f>+C139</f>
        <v>7672</v>
      </c>
      <c r="D164" s="39">
        <f>+D139</f>
        <v>25029</v>
      </c>
      <c r="E164" s="39">
        <f>+E139</f>
        <v>3965</v>
      </c>
      <c r="F164" s="39">
        <f>+F139</f>
        <v>8646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35815</v>
      </c>
      <c r="C165" s="39">
        <f>+C163-C164</f>
        <v>18196</v>
      </c>
      <c r="D165" s="39">
        <f>+D163-D164</f>
        <v>7006</v>
      </c>
      <c r="E165" s="39">
        <f>+E163-E164</f>
        <v>9502</v>
      </c>
      <c r="F165" s="39">
        <f>+F163-F164</f>
        <v>1111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-17583</v>
      </c>
      <c r="C169" s="41">
        <f>+J161-C163-C166</f>
        <v>-15815</v>
      </c>
      <c r="D169" s="41">
        <f>+K161-D163-D166</f>
        <v>-667</v>
      </c>
      <c r="E169" s="41">
        <f>+L161-E163-E166</f>
        <v>1484</v>
      </c>
      <c r="F169" s="41">
        <f>+M161-F163-F166</f>
        <v>-2585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18232</v>
      </c>
      <c r="J184" s="43">
        <f>+C144</f>
        <v>2381</v>
      </c>
      <c r="K184" s="43">
        <f>+D144</f>
        <v>6339</v>
      </c>
      <c r="L184" s="43">
        <f>+E144</f>
        <v>10986</v>
      </c>
      <c r="M184" s="43">
        <f>+F144</f>
        <v>-1474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35815</v>
      </c>
      <c r="C186" s="38">
        <f>+C187</f>
        <v>18196</v>
      </c>
      <c r="D186" s="38">
        <f>+D187</f>
        <v>7006</v>
      </c>
      <c r="E186" s="38">
        <f>+E187</f>
        <v>9502</v>
      </c>
      <c r="F186" s="38">
        <f>+F187</f>
        <v>1111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2">+B165</f>
        <v>35815</v>
      </c>
      <c r="C187" s="39">
        <f t="shared" si="2"/>
        <v>18196</v>
      </c>
      <c r="D187" s="39">
        <f t="shared" si="2"/>
        <v>7006</v>
      </c>
      <c r="E187" s="39">
        <f t="shared" si="2"/>
        <v>9502</v>
      </c>
      <c r="F187" s="39">
        <f t="shared" si="2"/>
        <v>1111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-17583</v>
      </c>
      <c r="C191" s="41">
        <f>+J184-C186</f>
        <v>-15815</v>
      </c>
      <c r="D191" s="41">
        <f>+K184-D186</f>
        <v>-667</v>
      </c>
      <c r="E191" s="41">
        <f>+L184-E186</f>
        <v>1484</v>
      </c>
      <c r="F191" s="41">
        <f>+M184-F186</f>
        <v>-2585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-17583</v>
      </c>
      <c r="J209" s="43">
        <f>+C191</f>
        <v>-15815</v>
      </c>
      <c r="K209" s="43">
        <f>+D191</f>
        <v>-667</v>
      </c>
      <c r="L209" s="43">
        <f>+E191</f>
        <v>1484</v>
      </c>
      <c r="M209" s="43">
        <f>+F191</f>
        <v>-2585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5654</v>
      </c>
      <c r="J211" s="38">
        <f>+J212+J213+J214</f>
        <v>2350</v>
      </c>
      <c r="K211" s="38">
        <f>+K212+K213+K214</f>
        <v>3965</v>
      </c>
      <c r="L211" s="38">
        <f>+L212+L213+L214</f>
        <v>2046</v>
      </c>
      <c r="M211" s="38">
        <f>+M212+M213+M214</f>
        <v>328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1498</v>
      </c>
      <c r="J212" s="39">
        <v>1</v>
      </c>
      <c r="K212" s="39">
        <v>835</v>
      </c>
      <c r="L212" s="39">
        <v>662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3643</v>
      </c>
      <c r="J213" s="39">
        <v>2110</v>
      </c>
      <c r="K213" s="39">
        <v>1375</v>
      </c>
      <c r="L213" s="39">
        <v>117</v>
      </c>
      <c r="M213" s="39">
        <v>41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513</v>
      </c>
      <c r="J214" s="39">
        <v>239</v>
      </c>
      <c r="K214" s="39">
        <v>1755</v>
      </c>
      <c r="L214" s="39">
        <v>1267</v>
      </c>
      <c r="M214" s="39">
        <v>287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197</v>
      </c>
      <c r="K216" s="40">
        <v>1470</v>
      </c>
      <c r="L216" s="40">
        <v>1097</v>
      </c>
      <c r="M216" s="40">
        <v>271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-9003</v>
      </c>
      <c r="J217" s="38">
        <f>+J218+J219+J220</f>
        <v>-8242</v>
      </c>
      <c r="K217" s="38">
        <f>+K218+K219+K220</f>
        <v>-3329</v>
      </c>
      <c r="L217" s="38">
        <f>+L218+L219+L220</f>
        <v>-459</v>
      </c>
      <c r="M217" s="38">
        <f>+M218+M219+M220</f>
        <v>-8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-6165</v>
      </c>
      <c r="J219" s="39">
        <v>-3575</v>
      </c>
      <c r="K219" s="39">
        <v>-2196</v>
      </c>
      <c r="L219" s="39">
        <v>-391</v>
      </c>
      <c r="M219" s="39">
        <v>-3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-2838</v>
      </c>
      <c r="J220" s="39">
        <v>-4667</v>
      </c>
      <c r="K220" s="39">
        <v>-1133</v>
      </c>
      <c r="L220" s="39">
        <v>-68</v>
      </c>
      <c r="M220" s="39">
        <v>-5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-1899</v>
      </c>
      <c r="K222" s="40">
        <v>-1063</v>
      </c>
      <c r="L222" s="40">
        <v>-68</v>
      </c>
      <c r="M222" s="40">
        <v>-5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-20932</v>
      </c>
      <c r="C225" s="41">
        <f>+J209+J211+J217</f>
        <v>-21707</v>
      </c>
      <c r="D225" s="41">
        <f>+K209+K211+K217</f>
        <v>-31</v>
      </c>
      <c r="E225" s="41">
        <f>+L209+L211+L217</f>
        <v>3071</v>
      </c>
      <c r="F225" s="41">
        <f>+M209+M211+M217</f>
        <v>-2265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-20932</v>
      </c>
      <c r="J240" s="43">
        <f>+C225</f>
        <v>-21707</v>
      </c>
      <c r="K240" s="43">
        <f>+D225</f>
        <v>-31</v>
      </c>
      <c r="L240" s="43">
        <f>+E225</f>
        <v>3071</v>
      </c>
      <c r="M240" s="43">
        <f>+F225</f>
        <v>-2265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20303</v>
      </c>
      <c r="C242" s="38">
        <f t="shared" ref="C242:F242" si="3">C243+C245</f>
        <v>8958</v>
      </c>
      <c r="D242" s="38">
        <f t="shared" si="3"/>
        <v>6246</v>
      </c>
      <c r="E242" s="38">
        <f t="shared" si="3"/>
        <v>4610</v>
      </c>
      <c r="F242" s="38">
        <f t="shared" si="3"/>
        <v>489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20300</v>
      </c>
      <c r="C243" s="42">
        <v>8955</v>
      </c>
      <c r="D243" s="42">
        <v>6246</v>
      </c>
      <c r="E243" s="42">
        <v>4610</v>
      </c>
      <c r="F243" s="42">
        <v>489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-10353</v>
      </c>
      <c r="C244" s="38">
        <v>-5037</v>
      </c>
      <c r="D244" s="38">
        <v>-3556</v>
      </c>
      <c r="E244" s="38">
        <v>-1626</v>
      </c>
      <c r="F244" s="38">
        <v>-134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3</v>
      </c>
      <c r="C245" s="42">
        <v>3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385</v>
      </c>
      <c r="C246" s="38">
        <v>42</v>
      </c>
      <c r="D246" s="38">
        <v>121</v>
      </c>
      <c r="E246" s="38">
        <v>222</v>
      </c>
      <c r="F246" s="38">
        <v>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-31267</v>
      </c>
      <c r="C248" s="41">
        <f>+J240-C243-C244-C245-C246</f>
        <v>-25670</v>
      </c>
      <c r="D248" s="41">
        <f>+K240-D243-D244-D245-D246</f>
        <v>-2842</v>
      </c>
      <c r="E248" s="41">
        <f>+L240-E243-E244-E245-E246</f>
        <v>-135</v>
      </c>
      <c r="F248" s="41">
        <f>+M240-F243-F244-F245-F246</f>
        <v>-2620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111" priority="2" operator="notEqual">
      <formula>B47+B48</formula>
    </cfRule>
  </conditionalFormatting>
  <conditionalFormatting sqref="B109:F109">
    <cfRule type="cellIs" dxfId="110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229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141181</v>
      </c>
      <c r="J16" s="38">
        <f>+C46+C51+C52+C21+C25</f>
        <v>31616</v>
      </c>
      <c r="K16" s="38">
        <f>+D46+D51+D52+D21+D25</f>
        <v>74372</v>
      </c>
      <c r="L16" s="38">
        <f>+E46+E51+E52+E21+E25</f>
        <v>31471</v>
      </c>
      <c r="M16" s="38">
        <f>+F46+F51+F52+F21+F25</f>
        <v>3722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7646</v>
      </c>
      <c r="J17" s="39">
        <v>1858</v>
      </c>
      <c r="K17" s="39">
        <v>2024</v>
      </c>
      <c r="L17" s="39">
        <v>3562</v>
      </c>
      <c r="M17" s="39">
        <v>202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4630</v>
      </c>
      <c r="J18" s="39">
        <v>1788</v>
      </c>
      <c r="K18" s="39">
        <v>2658</v>
      </c>
      <c r="L18" s="39">
        <v>184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128905</v>
      </c>
      <c r="J19" s="39">
        <f>+J16-J17-J18</f>
        <v>27970</v>
      </c>
      <c r="K19" s="39">
        <f>+K16-K17-K18</f>
        <v>69690</v>
      </c>
      <c r="L19" s="39">
        <f>+L16-L17-L18</f>
        <v>27725</v>
      </c>
      <c r="M19" s="39">
        <f>+M16-M17-M18</f>
        <v>3520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2484</v>
      </c>
      <c r="J20" s="47">
        <v>487</v>
      </c>
      <c r="K20" s="47">
        <v>1531</v>
      </c>
      <c r="L20" s="47">
        <v>463</v>
      </c>
      <c r="M20" s="47">
        <v>3</v>
      </c>
      <c r="O20" s="120"/>
      <c r="P20" s="19"/>
    </row>
    <row r="21" spans="2:16" s="17" customFormat="1" ht="16.149999999999999" customHeight="1">
      <c r="B21" s="38">
        <v>38788</v>
      </c>
      <c r="C21" s="38">
        <v>6621</v>
      </c>
      <c r="D21" s="38">
        <v>17622</v>
      </c>
      <c r="E21" s="38">
        <v>13333</v>
      </c>
      <c r="F21" s="38">
        <v>1212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102393</v>
      </c>
      <c r="C23" s="41">
        <f>+J16-C21</f>
        <v>24995</v>
      </c>
      <c r="D23" s="41">
        <f>+K16-D21</f>
        <v>56750</v>
      </c>
      <c r="E23" s="41">
        <f>+L16-E21</f>
        <v>18138</v>
      </c>
      <c r="F23" s="41">
        <f>+M16-F21</f>
        <v>2510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17768</v>
      </c>
      <c r="C25" s="38">
        <v>7246</v>
      </c>
      <c r="D25" s="38">
        <v>6509</v>
      </c>
      <c r="E25" s="38">
        <v>3670</v>
      </c>
      <c r="F25" s="38">
        <v>343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84625</v>
      </c>
      <c r="C27" s="41">
        <f>+C23-C25</f>
        <v>17749</v>
      </c>
      <c r="D27" s="41">
        <f>+D23-D25</f>
        <v>50241</v>
      </c>
      <c r="E27" s="41">
        <f>+E23-E25</f>
        <v>14468</v>
      </c>
      <c r="F27" s="41">
        <f>+F23-F25</f>
        <v>2167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84625</v>
      </c>
      <c r="J44" s="43">
        <f>+C27</f>
        <v>17749</v>
      </c>
      <c r="K44" s="43">
        <f>+D27</f>
        <v>50241</v>
      </c>
      <c r="L44" s="43">
        <f>+E27</f>
        <v>14468</v>
      </c>
      <c r="M44" s="43">
        <f>+F27</f>
        <v>2167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84472</v>
      </c>
      <c r="C46" s="38">
        <v>17709</v>
      </c>
      <c r="D46" s="38">
        <v>50148</v>
      </c>
      <c r="E46" s="38">
        <v>14463</v>
      </c>
      <c r="F46" s="38">
        <v>2152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65226</v>
      </c>
      <c r="C47" s="39">
        <v>13303</v>
      </c>
      <c r="D47" s="39">
        <v>39285</v>
      </c>
      <c r="E47" s="39">
        <v>10964</v>
      </c>
      <c r="F47" s="39">
        <v>1674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19246</v>
      </c>
      <c r="C48" s="39">
        <f>SUM(C49:C50)</f>
        <v>4406</v>
      </c>
      <c r="D48" s="39">
        <f>SUM(D49:D50)</f>
        <v>10863</v>
      </c>
      <c r="E48" s="39">
        <f>SUM(E49:E50)</f>
        <v>3499</v>
      </c>
      <c r="F48" s="39">
        <f>SUM(F49:F50)</f>
        <v>478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12827</v>
      </c>
      <c r="C49" s="96">
        <v>1758</v>
      </c>
      <c r="D49" s="96">
        <v>7428</v>
      </c>
      <c r="E49" s="96">
        <v>3231</v>
      </c>
      <c r="F49" s="96">
        <v>410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6419</v>
      </c>
      <c r="C50" s="96">
        <v>2648</v>
      </c>
      <c r="D50" s="96">
        <v>3435</v>
      </c>
      <c r="E50" s="96">
        <v>268</v>
      </c>
      <c r="F50" s="96">
        <v>68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153</v>
      </c>
      <c r="C51" s="38">
        <v>40</v>
      </c>
      <c r="D51" s="38">
        <v>93</v>
      </c>
      <c r="E51" s="38">
        <v>5</v>
      </c>
      <c r="F51" s="38">
        <v>15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100628</v>
      </c>
      <c r="J70" s="38">
        <f>+J71+J75</f>
        <v>64730</v>
      </c>
      <c r="K70" s="38">
        <f>+K71+K75</f>
        <v>19916</v>
      </c>
      <c r="L70" s="38">
        <f>+L71+L75</f>
        <v>15982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91569</v>
      </c>
      <c r="J71" s="39">
        <f>+J72+J73+J74</f>
        <v>64453</v>
      </c>
      <c r="K71" s="39">
        <f>+K72+K73+K74</f>
        <v>19666</v>
      </c>
      <c r="L71" s="39">
        <f>+L72+L73+L74</f>
        <v>7450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51272</v>
      </c>
      <c r="J72" s="39">
        <v>45699</v>
      </c>
      <c r="K72" s="39">
        <v>1927</v>
      </c>
      <c r="L72" s="39">
        <v>3646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127</v>
      </c>
      <c r="J73" s="39">
        <v>35</v>
      </c>
      <c r="K73" s="39">
        <v>53</v>
      </c>
      <c r="L73" s="39">
        <v>39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40170</v>
      </c>
      <c r="J74" s="39">
        <v>18719</v>
      </c>
      <c r="K74" s="39">
        <v>17686</v>
      </c>
      <c r="L74" s="39">
        <v>3765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9059</v>
      </c>
      <c r="J75" s="39">
        <v>277</v>
      </c>
      <c r="K75" s="39">
        <v>250</v>
      </c>
      <c r="L75" s="39">
        <v>8532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-8842</v>
      </c>
      <c r="J76" s="38">
        <f>+J77+J78</f>
        <v>-2374</v>
      </c>
      <c r="K76" s="38">
        <f>+K77+K78</f>
        <v>-2303</v>
      </c>
      <c r="L76" s="38">
        <f>+L77+L78</f>
        <v>-1219</v>
      </c>
      <c r="M76" s="38">
        <f>+M77+M78</f>
        <v>-2946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-3609</v>
      </c>
      <c r="J77" s="39">
        <v>-1437</v>
      </c>
      <c r="K77" s="39">
        <v>-1075</v>
      </c>
      <c r="L77" s="39">
        <v>-1097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-5233</v>
      </c>
      <c r="J78" s="39">
        <v>-937</v>
      </c>
      <c r="K78" s="39">
        <v>-1228</v>
      </c>
      <c r="L78" s="39">
        <v>-122</v>
      </c>
      <c r="M78" s="39">
        <v>-2946</v>
      </c>
      <c r="O78" s="120"/>
    </row>
    <row r="79" spans="2:16" s="17" customFormat="1" ht="16.149999999999999" customHeight="1">
      <c r="B79" s="38">
        <f>+B80+B81+B82</f>
        <v>17116</v>
      </c>
      <c r="C79" s="38">
        <f>+C80+C81+C82</f>
        <v>15168</v>
      </c>
      <c r="D79" s="38">
        <f>+D80+D81+D82</f>
        <v>2046</v>
      </c>
      <c r="E79" s="38">
        <f>+E80+E81+E82</f>
        <v>666</v>
      </c>
      <c r="F79" s="38">
        <f>+F80+F81+F82</f>
        <v>9</v>
      </c>
      <c r="G79" s="77" t="s">
        <v>48</v>
      </c>
      <c r="H79" s="61" t="s">
        <v>49</v>
      </c>
      <c r="I79" s="38">
        <f>I80+I81+I82</f>
        <v>6181</v>
      </c>
      <c r="J79" s="38">
        <f>+J80+J81+J82</f>
        <v>4953</v>
      </c>
      <c r="K79" s="38">
        <f>+K80+K81+K82</f>
        <v>354</v>
      </c>
      <c r="L79" s="38">
        <f>+L80+L81+L82</f>
        <v>499</v>
      </c>
      <c r="M79" s="38">
        <f>+M80+M81+M82</f>
        <v>1148</v>
      </c>
      <c r="O79" s="120"/>
    </row>
    <row r="80" spans="2:16" s="19" customFormat="1" ht="16.149999999999999" customHeight="1">
      <c r="B80" s="39">
        <v>17104</v>
      </c>
      <c r="C80" s="48">
        <v>15164</v>
      </c>
      <c r="D80" s="48">
        <v>2045</v>
      </c>
      <c r="E80" s="48">
        <v>659</v>
      </c>
      <c r="F80" s="48">
        <v>9</v>
      </c>
      <c r="G80" s="27" t="s">
        <v>50</v>
      </c>
      <c r="H80" s="27" t="s">
        <v>133</v>
      </c>
      <c r="I80" s="48">
        <v>2044</v>
      </c>
      <c r="J80" s="48">
        <v>1046</v>
      </c>
      <c r="K80" s="48">
        <v>301</v>
      </c>
      <c r="L80" s="48">
        <v>322</v>
      </c>
      <c r="M80" s="48">
        <v>1148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3898</v>
      </c>
      <c r="J81" s="48">
        <v>3690</v>
      </c>
      <c r="K81" s="48">
        <v>50</v>
      </c>
      <c r="L81" s="48">
        <v>158</v>
      </c>
      <c r="M81" s="48">
        <v>0</v>
      </c>
      <c r="O81" s="120"/>
    </row>
    <row r="82" spans="2:16" s="19" customFormat="1" ht="16.149999999999999" customHeight="1">
      <c r="B82" s="39">
        <v>12</v>
      </c>
      <c r="C82" s="48">
        <v>4</v>
      </c>
      <c r="D82" s="48">
        <v>1</v>
      </c>
      <c r="E82" s="48">
        <v>7</v>
      </c>
      <c r="F82" s="48">
        <v>0</v>
      </c>
      <c r="G82" s="27" t="s">
        <v>53</v>
      </c>
      <c r="H82" s="27" t="s">
        <v>54</v>
      </c>
      <c r="I82" s="48">
        <v>239</v>
      </c>
      <c r="J82" s="48">
        <v>217</v>
      </c>
      <c r="K82" s="48">
        <v>3</v>
      </c>
      <c r="L82" s="48">
        <v>19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80851</v>
      </c>
      <c r="C85" s="41">
        <f>+J68+J70+J76+J79-C79</f>
        <v>52141</v>
      </c>
      <c r="D85" s="41">
        <f>+K68+K70+K76+K79-D79</f>
        <v>15921</v>
      </c>
      <c r="E85" s="41">
        <f>+L68+L70+L76+L79-E79</f>
        <v>14596</v>
      </c>
      <c r="F85" s="41">
        <f>+M68+M70+M76+M79-F79</f>
        <v>-1807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80851</v>
      </c>
      <c r="J100" s="43">
        <f>+C85</f>
        <v>52141</v>
      </c>
      <c r="K100" s="43">
        <f>+D85</f>
        <v>15921</v>
      </c>
      <c r="L100" s="43">
        <f>+E85</f>
        <v>14596</v>
      </c>
      <c r="M100" s="43">
        <f>+F85</f>
        <v>-1807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7</v>
      </c>
      <c r="C102" s="38">
        <f>+C103+C104</f>
        <v>5</v>
      </c>
      <c r="D102" s="38">
        <f>+D103+D104</f>
        <v>2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86080</v>
      </c>
      <c r="J102" s="38">
        <f>+J103+J104</f>
        <v>61162</v>
      </c>
      <c r="K102" s="38">
        <f>+K103+K104</f>
        <v>18902</v>
      </c>
      <c r="L102" s="38">
        <f>+L103+L104</f>
        <v>6016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7</v>
      </c>
      <c r="C103" s="39">
        <v>5</v>
      </c>
      <c r="D103" s="39">
        <v>2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82914</v>
      </c>
      <c r="J103" s="39">
        <v>60908</v>
      </c>
      <c r="K103" s="39">
        <v>17782</v>
      </c>
      <c r="L103" s="39">
        <v>4224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3166</v>
      </c>
      <c r="J104" s="39">
        <v>254</v>
      </c>
      <c r="K104" s="39">
        <v>1120</v>
      </c>
      <c r="L104" s="39">
        <v>1792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108469</v>
      </c>
      <c r="J105" s="38">
        <f>+J106+J107+J108</f>
        <v>8760</v>
      </c>
      <c r="K105" s="38">
        <f>+K106+K107+K108</f>
        <v>290</v>
      </c>
      <c r="L105" s="38">
        <f>+L106+L107+L108</f>
        <v>268</v>
      </c>
      <c r="M105" s="38">
        <f>+M106+M107+M108</f>
        <v>99151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73571</v>
      </c>
      <c r="J106" s="39">
        <v>1646</v>
      </c>
      <c r="K106" s="39">
        <v>0</v>
      </c>
      <c r="L106" s="39">
        <v>0</v>
      </c>
      <c r="M106" s="39">
        <v>71925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6419</v>
      </c>
      <c r="J107" s="39">
        <v>5793</v>
      </c>
      <c r="K107" s="39">
        <v>290</v>
      </c>
      <c r="L107" s="39">
        <v>268</v>
      </c>
      <c r="M107" s="39">
        <v>68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28479</v>
      </c>
      <c r="J108" s="39">
        <v>1321</v>
      </c>
      <c r="K108" s="39">
        <v>0</v>
      </c>
      <c r="L108" s="39">
        <v>0</v>
      </c>
      <c r="M108" s="39">
        <v>27158</v>
      </c>
      <c r="O108" s="120"/>
      <c r="P108" s="17"/>
    </row>
    <row r="109" spans="2:16" s="17" customFormat="1" ht="15">
      <c r="B109" s="38">
        <v>98981</v>
      </c>
      <c r="C109" s="38">
        <v>9890</v>
      </c>
      <c r="D109" s="38">
        <v>1067</v>
      </c>
      <c r="E109" s="38">
        <v>477</v>
      </c>
      <c r="F109" s="38">
        <v>87547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84679</v>
      </c>
      <c r="C110" s="39">
        <v>0</v>
      </c>
      <c r="D110" s="39">
        <v>0</v>
      </c>
      <c r="E110" s="39">
        <v>0</v>
      </c>
      <c r="F110" s="39">
        <v>84679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8953</v>
      </c>
      <c r="C111" s="39">
        <v>8311</v>
      </c>
      <c r="D111" s="39">
        <v>306</v>
      </c>
      <c r="E111" s="39">
        <v>268</v>
      </c>
      <c r="F111" s="39">
        <v>68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5349</v>
      </c>
      <c r="C112" s="39">
        <v>1579</v>
      </c>
      <c r="D112" s="39">
        <v>761</v>
      </c>
      <c r="E112" s="39">
        <v>209</v>
      </c>
      <c r="F112" s="39">
        <v>2800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14285</v>
      </c>
      <c r="C113" s="38">
        <f>+C114+C115+C116+C117+C118+C119</f>
        <v>82482</v>
      </c>
      <c r="D113" s="38">
        <f>+D114+D115+D116+D117+D118+D119</f>
        <v>6797</v>
      </c>
      <c r="E113" s="38">
        <f>+E114+E115+E116+E117+E118+E119</f>
        <v>9696</v>
      </c>
      <c r="F113" s="38">
        <f>+F114+F115+F116+F117+F118+F119</f>
        <v>2998</v>
      </c>
      <c r="G113" s="77" t="s">
        <v>69</v>
      </c>
      <c r="H113" s="61" t="s">
        <v>70</v>
      </c>
      <c r="I113" s="38">
        <f>+I114+I115+I116+I117+I118+I119</f>
        <v>6145</v>
      </c>
      <c r="J113" s="38">
        <f>+J114+J115+J116+J117+J118+J119</f>
        <v>4226</v>
      </c>
      <c r="K113" s="38">
        <f>+K114+K115+K116+K117+K118+K119</f>
        <v>66889</v>
      </c>
      <c r="L113" s="38">
        <f>+L114+L115+L116+L117+L118+L119</f>
        <v>16924</v>
      </c>
      <c r="M113" s="38">
        <f>+M114+M115+M116+M117+M118+M119</f>
        <v>5794</v>
      </c>
      <c r="O113" s="19"/>
      <c r="P113" s="19"/>
    </row>
    <row r="114" spans="2:16" s="19" customFormat="1" ht="16.149999999999999" customHeight="1">
      <c r="B114" s="39">
        <v>189</v>
      </c>
      <c r="C114" s="39">
        <v>18</v>
      </c>
      <c r="D114" s="39">
        <v>76</v>
      </c>
      <c r="E114" s="39">
        <v>90</v>
      </c>
      <c r="F114" s="39">
        <v>5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142</v>
      </c>
      <c r="J115" s="39">
        <v>13</v>
      </c>
      <c r="K115" s="39">
        <v>42</v>
      </c>
      <c r="L115" s="39">
        <v>84</v>
      </c>
      <c r="M115" s="39">
        <v>3</v>
      </c>
    </row>
    <row r="116" spans="2:16" s="19" customFormat="1" ht="16.149999999999999" customHeight="1">
      <c r="B116" s="39">
        <v>0</v>
      </c>
      <c r="C116" s="39">
        <v>72439</v>
      </c>
      <c r="D116" s="39">
        <v>4238</v>
      </c>
      <c r="E116" s="39">
        <v>8063</v>
      </c>
      <c r="F116" s="39">
        <v>2948</v>
      </c>
      <c r="G116" s="69" t="s">
        <v>75</v>
      </c>
      <c r="H116" s="70" t="s">
        <v>160</v>
      </c>
      <c r="I116" s="39">
        <v>0</v>
      </c>
      <c r="J116" s="39">
        <v>2669</v>
      </c>
      <c r="K116" s="39">
        <v>65153</v>
      </c>
      <c r="L116" s="39">
        <v>15378</v>
      </c>
      <c r="M116" s="39">
        <v>4488</v>
      </c>
      <c r="O116" s="120"/>
      <c r="P116" s="17"/>
    </row>
    <row r="117" spans="2:16" s="19" customFormat="1" ht="16.149999999999999" customHeight="1">
      <c r="B117" s="39">
        <v>852</v>
      </c>
      <c r="C117" s="39">
        <v>849</v>
      </c>
      <c r="D117" s="39">
        <v>0</v>
      </c>
      <c r="E117" s="39">
        <v>0</v>
      </c>
      <c r="F117" s="39">
        <v>3</v>
      </c>
      <c r="G117" s="69" t="s">
        <v>76</v>
      </c>
      <c r="H117" s="70" t="s">
        <v>77</v>
      </c>
      <c r="I117" s="39">
        <v>1729</v>
      </c>
      <c r="J117" s="39">
        <v>142</v>
      </c>
      <c r="K117" s="39">
        <v>788</v>
      </c>
      <c r="L117" s="39">
        <v>58</v>
      </c>
      <c r="M117" s="39">
        <v>741</v>
      </c>
      <c r="O117" s="120"/>
    </row>
    <row r="118" spans="2:16" s="19" customFormat="1" ht="16.149999999999999" customHeight="1">
      <c r="B118" s="39">
        <v>6239</v>
      </c>
      <c r="C118" s="39">
        <v>2171</v>
      </c>
      <c r="D118" s="39">
        <v>2483</v>
      </c>
      <c r="E118" s="39">
        <v>1543</v>
      </c>
      <c r="F118" s="39">
        <v>42</v>
      </c>
      <c r="G118" s="27" t="s">
        <v>78</v>
      </c>
      <c r="H118" s="27" t="s">
        <v>79</v>
      </c>
      <c r="I118" s="39">
        <v>4274</v>
      </c>
      <c r="J118" s="39">
        <v>1402</v>
      </c>
      <c r="K118" s="39">
        <v>906</v>
      </c>
      <c r="L118" s="39">
        <v>1404</v>
      </c>
      <c r="M118" s="39">
        <v>562</v>
      </c>
      <c r="O118" s="120"/>
    </row>
    <row r="119" spans="2:16" s="51" customFormat="1" ht="16.149999999999999" customHeight="1">
      <c r="B119" s="39">
        <v>7005</v>
      </c>
      <c r="C119" s="39">
        <v>7005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168272</v>
      </c>
      <c r="C122" s="41">
        <f>+J100+J102+J105+J113-C102-C109-C113</f>
        <v>33912</v>
      </c>
      <c r="D122" s="41">
        <f>+K100+K102+K105+K113-D102-D109-D113</f>
        <v>94136</v>
      </c>
      <c r="E122" s="41">
        <f>+L100+L102+L105+L113-E102-E109-E113</f>
        <v>27631</v>
      </c>
      <c r="F122" s="41">
        <f>+M100+M102+M105+M113-F102-F109-F113</f>
        <v>12593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168272</v>
      </c>
      <c r="J137" s="43">
        <f>+C122</f>
        <v>33912</v>
      </c>
      <c r="K137" s="43">
        <f>+D122</f>
        <v>94136</v>
      </c>
      <c r="L137" s="43">
        <f>+E122</f>
        <v>27631</v>
      </c>
      <c r="M137" s="43">
        <f>+F122</f>
        <v>12593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84822</v>
      </c>
      <c r="C139" s="38">
        <f>+C140+C141</f>
        <v>2505</v>
      </c>
      <c r="D139" s="38">
        <f>+D140+D141</f>
        <v>71521</v>
      </c>
      <c r="E139" s="38">
        <f>+E140+E141</f>
        <v>7866</v>
      </c>
      <c r="F139" s="38">
        <f>+F140+F141</f>
        <v>2930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63687</v>
      </c>
      <c r="C140" s="39">
        <v>1484</v>
      </c>
      <c r="D140" s="39">
        <v>52211</v>
      </c>
      <c r="E140" s="39">
        <v>7610</v>
      </c>
      <c r="F140" s="39">
        <v>2382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21135</v>
      </c>
      <c r="C141" s="39">
        <v>1021</v>
      </c>
      <c r="D141" s="39">
        <v>19310</v>
      </c>
      <c r="E141" s="39">
        <v>256</v>
      </c>
      <c r="F141" s="39">
        <v>548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83450</v>
      </c>
      <c r="C144" s="41">
        <f>+J137-C139</f>
        <v>31407</v>
      </c>
      <c r="D144" s="41">
        <f>+K137-D139</f>
        <v>22615</v>
      </c>
      <c r="E144" s="41">
        <f>+L137-E139</f>
        <v>19765</v>
      </c>
      <c r="F144" s="41">
        <f>+M137-F139</f>
        <v>9663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168272</v>
      </c>
      <c r="J161" s="43">
        <f>+C122</f>
        <v>33912</v>
      </c>
      <c r="K161" s="43">
        <f>+D122</f>
        <v>94136</v>
      </c>
      <c r="L161" s="43">
        <f>+E122</f>
        <v>27631</v>
      </c>
      <c r="M161" s="43">
        <f>+F122</f>
        <v>12593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147556</v>
      </c>
      <c r="C163" s="38">
        <f>+J16-J17-J18+C141-J20</f>
        <v>28504</v>
      </c>
      <c r="D163" s="38">
        <f>+K16-K17-K18+D141-K20</f>
        <v>87469</v>
      </c>
      <c r="E163" s="38">
        <f>+L16-L17-L18+E141-L20</f>
        <v>27518</v>
      </c>
      <c r="F163" s="38">
        <f>+M16-M17-M18+F141-M20</f>
        <v>4065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84822</v>
      </c>
      <c r="C164" s="39">
        <f>+C139</f>
        <v>2505</v>
      </c>
      <c r="D164" s="39">
        <f>+D139</f>
        <v>71521</v>
      </c>
      <c r="E164" s="39">
        <f>+E139</f>
        <v>7866</v>
      </c>
      <c r="F164" s="39">
        <f>+F139</f>
        <v>2930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62734</v>
      </c>
      <c r="C165" s="39">
        <f>+C163-C164</f>
        <v>25999</v>
      </c>
      <c r="D165" s="39">
        <f>+D163-D164</f>
        <v>15948</v>
      </c>
      <c r="E165" s="39">
        <f>+E163-E164</f>
        <v>19652</v>
      </c>
      <c r="F165" s="39">
        <f>+F163-F164</f>
        <v>1135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20716</v>
      </c>
      <c r="C169" s="41">
        <f>+J161-C163-C166</f>
        <v>5408</v>
      </c>
      <c r="D169" s="41">
        <f>+K161-D163-D166</f>
        <v>6667</v>
      </c>
      <c r="E169" s="41">
        <f>+L161-E163-E166</f>
        <v>113</v>
      </c>
      <c r="F169" s="41">
        <f>+M161-F163-F166</f>
        <v>8528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83450</v>
      </c>
      <c r="J184" s="43">
        <f>+C144</f>
        <v>31407</v>
      </c>
      <c r="K184" s="43">
        <f>+D144</f>
        <v>22615</v>
      </c>
      <c r="L184" s="43">
        <f>+E144</f>
        <v>19765</v>
      </c>
      <c r="M184" s="43">
        <f>+F144</f>
        <v>9663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62734</v>
      </c>
      <c r="C186" s="38">
        <f>+C187</f>
        <v>25999</v>
      </c>
      <c r="D186" s="38">
        <f>+D187</f>
        <v>15948</v>
      </c>
      <c r="E186" s="38">
        <f>+E187</f>
        <v>19652</v>
      </c>
      <c r="F186" s="38">
        <f>+F187</f>
        <v>1135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62734</v>
      </c>
      <c r="C187" s="39">
        <f t="shared" si="1"/>
        <v>25999</v>
      </c>
      <c r="D187" s="39">
        <f t="shared" si="1"/>
        <v>15948</v>
      </c>
      <c r="E187" s="39">
        <f t="shared" si="1"/>
        <v>19652</v>
      </c>
      <c r="F187" s="39">
        <f t="shared" si="1"/>
        <v>1135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20716</v>
      </c>
      <c r="C191" s="41">
        <f>+J184-C186</f>
        <v>5408</v>
      </c>
      <c r="D191" s="41">
        <f>+K184-D186</f>
        <v>6667</v>
      </c>
      <c r="E191" s="41">
        <f>+L184-E186</f>
        <v>113</v>
      </c>
      <c r="F191" s="41">
        <f>+M184-F186</f>
        <v>8528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20716</v>
      </c>
      <c r="J209" s="43">
        <f>+C191</f>
        <v>5408</v>
      </c>
      <c r="K209" s="43">
        <f>+D191</f>
        <v>6667</v>
      </c>
      <c r="L209" s="43">
        <f>+E191</f>
        <v>113</v>
      </c>
      <c r="M209" s="43">
        <f>+F191</f>
        <v>8528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10532</v>
      </c>
      <c r="J211" s="38">
        <f>+J212+J213+J214</f>
        <v>2822</v>
      </c>
      <c r="K211" s="38">
        <f>+K212+K213+K214</f>
        <v>8519</v>
      </c>
      <c r="L211" s="38">
        <f>+L212+L213+L214</f>
        <v>5499</v>
      </c>
      <c r="M211" s="38">
        <f>+M212+M213+M214</f>
        <v>85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3610</v>
      </c>
      <c r="J212" s="39">
        <v>18</v>
      </c>
      <c r="K212" s="39">
        <v>1913</v>
      </c>
      <c r="L212" s="39">
        <v>1679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6369</v>
      </c>
      <c r="J213" s="39">
        <v>2262</v>
      </c>
      <c r="K213" s="39">
        <v>3466</v>
      </c>
      <c r="L213" s="39">
        <v>617</v>
      </c>
      <c r="M213" s="39">
        <v>24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553</v>
      </c>
      <c r="J214" s="39">
        <v>542</v>
      </c>
      <c r="K214" s="39">
        <v>3140</v>
      </c>
      <c r="L214" s="39">
        <v>3203</v>
      </c>
      <c r="M214" s="39">
        <v>61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472</v>
      </c>
      <c r="K216" s="40">
        <v>2999</v>
      </c>
      <c r="L216" s="40">
        <v>2861</v>
      </c>
      <c r="M216" s="40">
        <v>61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-15108</v>
      </c>
      <c r="J217" s="38">
        <f>+J218+J219+J220</f>
        <v>-11981</v>
      </c>
      <c r="K217" s="38">
        <f>+K218+K219+K220</f>
        <v>-8468</v>
      </c>
      <c r="L217" s="38">
        <f>+L218+L219+L220</f>
        <v>-1020</v>
      </c>
      <c r="M217" s="38">
        <f>+M218+M219+M220</f>
        <v>-32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-10191</v>
      </c>
      <c r="J219" s="39">
        <v>-4346</v>
      </c>
      <c r="K219" s="39">
        <v>-5065</v>
      </c>
      <c r="L219" s="39">
        <v>-777</v>
      </c>
      <c r="M219" s="39">
        <v>-3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-4917</v>
      </c>
      <c r="J220" s="39">
        <v>-7635</v>
      </c>
      <c r="K220" s="39">
        <v>-3403</v>
      </c>
      <c r="L220" s="39">
        <v>-243</v>
      </c>
      <c r="M220" s="39">
        <v>-29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-3168</v>
      </c>
      <c r="K222" s="40">
        <v>-2968</v>
      </c>
      <c r="L222" s="40">
        <v>-228</v>
      </c>
      <c r="M222" s="40">
        <v>-29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16140</v>
      </c>
      <c r="C225" s="41">
        <f>+J209+J211+J217</f>
        <v>-3751</v>
      </c>
      <c r="D225" s="41">
        <f>+K209+K211+K217</f>
        <v>6718</v>
      </c>
      <c r="E225" s="41">
        <f>+L209+L211+L217</f>
        <v>4592</v>
      </c>
      <c r="F225" s="41">
        <f>+M209+M211+M217</f>
        <v>8581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16140</v>
      </c>
      <c r="J240" s="43">
        <f>+C225</f>
        <v>-3751</v>
      </c>
      <c r="K240" s="43">
        <f>+D225</f>
        <v>6718</v>
      </c>
      <c r="L240" s="43">
        <f>+E225</f>
        <v>4592</v>
      </c>
      <c r="M240" s="43">
        <f>+F225</f>
        <v>8581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34503</v>
      </c>
      <c r="C242" s="38">
        <f t="shared" ref="C242:F242" si="2">C243+C245</f>
        <v>12306</v>
      </c>
      <c r="D242" s="38">
        <f t="shared" si="2"/>
        <v>13584</v>
      </c>
      <c r="E242" s="38">
        <f t="shared" si="2"/>
        <v>8298</v>
      </c>
      <c r="F242" s="38">
        <f t="shared" si="2"/>
        <v>315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34474</v>
      </c>
      <c r="C243" s="42">
        <v>12277</v>
      </c>
      <c r="D243" s="42">
        <v>13584</v>
      </c>
      <c r="E243" s="42">
        <v>8298</v>
      </c>
      <c r="F243" s="42">
        <v>315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-17768</v>
      </c>
      <c r="C244" s="38">
        <v>-7246</v>
      </c>
      <c r="D244" s="38">
        <v>-6509</v>
      </c>
      <c r="E244" s="38">
        <v>-3670</v>
      </c>
      <c r="F244" s="38">
        <v>-343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29</v>
      </c>
      <c r="C245" s="42">
        <v>29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346</v>
      </c>
      <c r="C246" s="38">
        <v>130</v>
      </c>
      <c r="D246" s="38">
        <v>345</v>
      </c>
      <c r="E246" s="38">
        <v>-148</v>
      </c>
      <c r="F246" s="38">
        <v>19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-941</v>
      </c>
      <c r="C248" s="41">
        <f>+J240-C243-C244-C245-C246</f>
        <v>-8941</v>
      </c>
      <c r="D248" s="41">
        <f>+K240-D243-D244-D245-D246</f>
        <v>-702</v>
      </c>
      <c r="E248" s="41">
        <f>+L240-E243-E244-E245-E246</f>
        <v>112</v>
      </c>
      <c r="F248" s="41">
        <f>+M240-F243-F244-F245-F246</f>
        <v>8590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75" priority="2" operator="notEqual">
      <formula>B47+B48</formula>
    </cfRule>
  </conditionalFormatting>
  <conditionalFormatting sqref="B109:F109">
    <cfRule type="cellIs" dxfId="74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248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31616</v>
      </c>
      <c r="H16" s="38">
        <f>+C46+C51+C52+C21+C25</f>
        <v>23681</v>
      </c>
      <c r="I16" s="38">
        <f>+D46+D51+D52+D21+D25</f>
        <v>7935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1858</v>
      </c>
      <c r="H17" s="39">
        <v>498</v>
      </c>
      <c r="I17" s="39">
        <v>1360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1788</v>
      </c>
      <c r="H18" s="39">
        <v>214</v>
      </c>
      <c r="I18" s="39">
        <v>1574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27970</v>
      </c>
      <c r="H19" s="39">
        <f>+H16-H17-H18</f>
        <v>22969</v>
      </c>
      <c r="I19" s="39">
        <f>+I16-I17-I18</f>
        <v>5001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487</v>
      </c>
      <c r="H20" s="47">
        <v>324</v>
      </c>
      <c r="I20" s="47">
        <v>163</v>
      </c>
    </row>
    <row r="21" spans="2:9" s="17" customFormat="1" ht="16.149999999999999" customHeight="1">
      <c r="B21" s="38">
        <v>6621</v>
      </c>
      <c r="C21" s="38">
        <v>3767</v>
      </c>
      <c r="D21" s="38">
        <v>2854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24995</v>
      </c>
      <c r="C23" s="41">
        <f>+H16-C21</f>
        <v>19914</v>
      </c>
      <c r="D23" s="41">
        <f>+I16-D21</f>
        <v>5081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7246</v>
      </c>
      <c r="C25" s="38">
        <v>5433</v>
      </c>
      <c r="D25" s="38">
        <v>1813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17749</v>
      </c>
      <c r="C27" s="41">
        <f>+C23-C25</f>
        <v>14481</v>
      </c>
      <c r="D27" s="41">
        <f>+D23-D25</f>
        <v>3268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17749</v>
      </c>
      <c r="H44" s="43">
        <f>+C27</f>
        <v>14481</v>
      </c>
      <c r="I44" s="43">
        <f>+D27</f>
        <v>3268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17709</v>
      </c>
      <c r="C46" s="38">
        <v>14466</v>
      </c>
      <c r="D46" s="38">
        <v>3243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13303</v>
      </c>
      <c r="C47" s="39">
        <v>10512</v>
      </c>
      <c r="D47" s="39">
        <v>2791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4406</v>
      </c>
      <c r="C48" s="39">
        <f>SUM(C49:C50)</f>
        <v>3954</v>
      </c>
      <c r="D48" s="39">
        <f>SUM(D49:D50)</f>
        <v>452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1758</v>
      </c>
      <c r="C49" s="96">
        <v>1332</v>
      </c>
      <c r="D49" s="96">
        <v>426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2648</v>
      </c>
      <c r="C50" s="96">
        <v>2622</v>
      </c>
      <c r="D50" s="96">
        <v>26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40</v>
      </c>
      <c r="C51" s="38">
        <v>15</v>
      </c>
      <c r="D51" s="38">
        <v>25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64730</v>
      </c>
      <c r="H70" s="38">
        <f>+H71+H75</f>
        <v>64582</v>
      </c>
      <c r="I70" s="38">
        <f>+I71+I75</f>
        <v>148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64453</v>
      </c>
      <c r="H71" s="39">
        <f>+H72+H73+H74</f>
        <v>64403</v>
      </c>
      <c r="I71" s="39">
        <f>+I72+I73+I74</f>
        <v>50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45699</v>
      </c>
      <c r="H72" s="39">
        <v>45699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35</v>
      </c>
      <c r="H73" s="39">
        <v>35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18719</v>
      </c>
      <c r="H74" s="39">
        <v>18669</v>
      </c>
      <c r="I74" s="39">
        <v>50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277</v>
      </c>
      <c r="H75" s="39">
        <v>179</v>
      </c>
      <c r="I75" s="39">
        <v>98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-2374</v>
      </c>
      <c r="H76" s="38">
        <f>+H77+H78</f>
        <v>-1686</v>
      </c>
      <c r="I76" s="38">
        <f>+I77+I78</f>
        <v>-688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-1437</v>
      </c>
      <c r="H77" s="39">
        <v>-1013</v>
      </c>
      <c r="I77" s="39">
        <v>-424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-937</v>
      </c>
      <c r="H78" s="39">
        <v>-673</v>
      </c>
      <c r="I78" s="39">
        <v>-264</v>
      </c>
    </row>
    <row r="79" spans="2:9" s="17" customFormat="1" ht="16.149999999999999" customHeight="1">
      <c r="B79" s="38">
        <f>+B80+B81+B82</f>
        <v>15168</v>
      </c>
      <c r="C79" s="38">
        <f>+C80+C81+C82</f>
        <v>14909</v>
      </c>
      <c r="D79" s="38">
        <f>+D80+D81+D82</f>
        <v>259</v>
      </c>
      <c r="E79" s="77" t="s">
        <v>48</v>
      </c>
      <c r="F79" s="61" t="s">
        <v>49</v>
      </c>
      <c r="G79" s="38">
        <f>G80+G81+G82</f>
        <v>4953</v>
      </c>
      <c r="H79" s="38">
        <f>+H80+H81+H82</f>
        <v>4885</v>
      </c>
      <c r="I79" s="38">
        <f>+I80+I81+I82</f>
        <v>68</v>
      </c>
    </row>
    <row r="80" spans="2:9" s="19" customFormat="1" ht="16.149999999999999" customHeight="1">
      <c r="B80" s="39">
        <v>15164</v>
      </c>
      <c r="C80" s="48">
        <v>14905</v>
      </c>
      <c r="D80" s="48">
        <v>259</v>
      </c>
      <c r="E80" s="27" t="s">
        <v>50</v>
      </c>
      <c r="F80" s="27" t="s">
        <v>133</v>
      </c>
      <c r="G80" s="48">
        <v>1046</v>
      </c>
      <c r="H80" s="48">
        <v>984</v>
      </c>
      <c r="I80" s="48">
        <v>62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3690</v>
      </c>
      <c r="H81" s="48">
        <v>3684</v>
      </c>
      <c r="I81" s="48">
        <v>6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217</v>
      </c>
      <c r="H82" s="48">
        <v>217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52141</v>
      </c>
      <c r="C85" s="41">
        <f>+H68+H70+H76+H79-C79</f>
        <v>52872</v>
      </c>
      <c r="D85" s="41">
        <f>+I68+I70+I76+I79-D79</f>
        <v>-731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52141</v>
      </c>
      <c r="H100" s="43">
        <f>+C85</f>
        <v>52872</v>
      </c>
      <c r="I100" s="43">
        <f>+D85</f>
        <v>-731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5</v>
      </c>
      <c r="C102" s="38">
        <f>+C103+C104</f>
        <v>0</v>
      </c>
      <c r="D102" s="38">
        <f>+D103+D104</f>
        <v>5</v>
      </c>
      <c r="E102" s="77" t="s">
        <v>58</v>
      </c>
      <c r="F102" s="61" t="s">
        <v>59</v>
      </c>
      <c r="G102" s="38">
        <f>+G103+G104</f>
        <v>61162</v>
      </c>
      <c r="H102" s="38">
        <f>+H103+H104</f>
        <v>60938</v>
      </c>
      <c r="I102" s="38">
        <f>+I103+I104</f>
        <v>224</v>
      </c>
    </row>
    <row r="103" spans="2:9" s="19" customFormat="1" ht="16.149999999999999" customHeight="1">
      <c r="B103" s="39">
        <v>5</v>
      </c>
      <c r="C103" s="39">
        <v>0</v>
      </c>
      <c r="D103" s="39">
        <v>5</v>
      </c>
      <c r="E103" s="69" t="s">
        <v>60</v>
      </c>
      <c r="F103" s="70" t="s">
        <v>61</v>
      </c>
      <c r="G103" s="39">
        <v>60908</v>
      </c>
      <c r="H103" s="39">
        <v>60908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254</v>
      </c>
      <c r="H104" s="39">
        <v>30</v>
      </c>
      <c r="I104" s="39">
        <v>224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8760</v>
      </c>
      <c r="H105" s="38">
        <f>+H106+H107+H108</f>
        <v>6719</v>
      </c>
      <c r="I105" s="38">
        <f>+I106+I107+I108</f>
        <v>2041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1646</v>
      </c>
      <c r="H106" s="39">
        <v>0</v>
      </c>
      <c r="I106" s="39">
        <v>1646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5793</v>
      </c>
      <c r="H107" s="39">
        <v>5767</v>
      </c>
      <c r="I107" s="39">
        <v>26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1321</v>
      </c>
      <c r="H108" s="39">
        <v>952</v>
      </c>
      <c r="I108" s="39">
        <v>369</v>
      </c>
    </row>
    <row r="109" spans="2:9" s="17" customFormat="1" ht="15">
      <c r="B109" s="38">
        <v>9890</v>
      </c>
      <c r="C109" s="38">
        <v>8321</v>
      </c>
      <c r="D109" s="38">
        <v>1569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8311</v>
      </c>
      <c r="C111" s="39">
        <v>7005</v>
      </c>
      <c r="D111" s="39">
        <v>1306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1579</v>
      </c>
      <c r="C112" s="39">
        <v>1316</v>
      </c>
      <c r="D112" s="39">
        <v>263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82482</v>
      </c>
      <c r="C113" s="38">
        <f>+C114+C115+C116+C117+C118+C119</f>
        <v>86104</v>
      </c>
      <c r="D113" s="38">
        <f>+D114+D115+D116+D117+D118+D119</f>
        <v>770</v>
      </c>
      <c r="E113" s="77" t="s">
        <v>69</v>
      </c>
      <c r="F113" s="61" t="s">
        <v>70</v>
      </c>
      <c r="G113" s="38">
        <f>+G114+G115+G116+G117+G118+G119</f>
        <v>4226</v>
      </c>
      <c r="H113" s="38">
        <f>+H114+H115+H116+H117+H118+H119</f>
        <v>3932</v>
      </c>
      <c r="I113" s="38">
        <f>+I114+I115+I116+I117+I118+I119</f>
        <v>4686</v>
      </c>
    </row>
    <row r="114" spans="2:10" s="19" customFormat="1" ht="16.149999999999999" customHeight="1">
      <c r="B114" s="39">
        <v>18</v>
      </c>
      <c r="C114" s="39">
        <v>11</v>
      </c>
      <c r="D114" s="39">
        <v>7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13</v>
      </c>
      <c r="H115" s="39">
        <v>10</v>
      </c>
      <c r="I115" s="39">
        <v>3</v>
      </c>
    </row>
    <row r="116" spans="2:10" s="19" customFormat="1" ht="16.149999999999999" customHeight="1">
      <c r="B116" s="39">
        <v>72439</v>
      </c>
      <c r="C116" s="39">
        <v>76479</v>
      </c>
      <c r="D116" s="39">
        <v>352</v>
      </c>
      <c r="E116" s="69" t="s">
        <v>75</v>
      </c>
      <c r="F116" s="70" t="s">
        <v>160</v>
      </c>
      <c r="G116" s="39">
        <v>2669</v>
      </c>
      <c r="H116" s="39">
        <v>2794</v>
      </c>
      <c r="I116" s="39">
        <v>4267</v>
      </c>
    </row>
    <row r="117" spans="2:10" s="19" customFormat="1" ht="16.149999999999999" customHeight="1">
      <c r="B117" s="39">
        <v>849</v>
      </c>
      <c r="C117" s="39">
        <v>765</v>
      </c>
      <c r="D117" s="39">
        <v>84</v>
      </c>
      <c r="E117" s="69" t="s">
        <v>76</v>
      </c>
      <c r="F117" s="70" t="s">
        <v>77</v>
      </c>
      <c r="G117" s="39">
        <v>142</v>
      </c>
      <c r="H117" s="39">
        <v>66</v>
      </c>
      <c r="I117" s="39">
        <v>76</v>
      </c>
    </row>
    <row r="118" spans="2:10" s="19" customFormat="1" ht="16.149999999999999" customHeight="1">
      <c r="B118" s="39">
        <v>2171</v>
      </c>
      <c r="C118" s="39">
        <v>1844</v>
      </c>
      <c r="D118" s="39">
        <v>327</v>
      </c>
      <c r="E118" s="27" t="s">
        <v>78</v>
      </c>
      <c r="F118" s="27" t="s">
        <v>79</v>
      </c>
      <c r="G118" s="39">
        <v>1402</v>
      </c>
      <c r="H118" s="39">
        <v>1062</v>
      </c>
      <c r="I118" s="39">
        <v>340</v>
      </c>
    </row>
    <row r="119" spans="2:10" s="51" customFormat="1" ht="16.149999999999999" customHeight="1">
      <c r="B119" s="39">
        <v>7005</v>
      </c>
      <c r="C119" s="39">
        <v>7005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33912</v>
      </c>
      <c r="C122" s="41">
        <f>+H100+H102+H105+H113-C102-C109-C113</f>
        <v>30036</v>
      </c>
      <c r="D122" s="41">
        <f>+I100+I102+I105+I113-D102-D109-D113</f>
        <v>3876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33912</v>
      </c>
      <c r="H137" s="43">
        <f>+C122</f>
        <v>30036</v>
      </c>
      <c r="I137" s="43">
        <f>+D122</f>
        <v>3876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2505</v>
      </c>
      <c r="C139" s="38">
        <f>+C140+C141</f>
        <v>1374</v>
      </c>
      <c r="D139" s="38">
        <f>+D140+D141</f>
        <v>1131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1484</v>
      </c>
      <c r="C140" s="39">
        <v>902</v>
      </c>
      <c r="D140" s="39">
        <v>582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1021</v>
      </c>
      <c r="C141" s="39">
        <v>472</v>
      </c>
      <c r="D141" s="39">
        <v>549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31407</v>
      </c>
      <c r="C144" s="41">
        <f>+H137-C139</f>
        <v>28662</v>
      </c>
      <c r="D144" s="41">
        <f>+I137-D139</f>
        <v>2745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33912</v>
      </c>
      <c r="H161" s="43">
        <f>+C122</f>
        <v>30036</v>
      </c>
      <c r="I161" s="43">
        <f>+D122</f>
        <v>3876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28504</v>
      </c>
      <c r="C163" s="38">
        <f>+H16-H17-H18+C141-H20</f>
        <v>23117</v>
      </c>
      <c r="D163" s="38">
        <f>+I16-I17-I18+D141-I20</f>
        <v>5387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2505</v>
      </c>
      <c r="C164" s="39">
        <f>+C139</f>
        <v>1374</v>
      </c>
      <c r="D164" s="39">
        <f>+D139</f>
        <v>1131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25999</v>
      </c>
      <c r="C165" s="39">
        <f>+C163-C164</f>
        <v>21743</v>
      </c>
      <c r="D165" s="39">
        <f>+D163-D164</f>
        <v>4256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5408</v>
      </c>
      <c r="C169" s="41">
        <f>+H161-C163-C166</f>
        <v>6919</v>
      </c>
      <c r="D169" s="41">
        <f>+I161-D163-D166</f>
        <v>-1511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31407</v>
      </c>
      <c r="H184" s="43">
        <f>+C144</f>
        <v>28662</v>
      </c>
      <c r="I184" s="43">
        <f>+D144</f>
        <v>2745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25999</v>
      </c>
      <c r="C186" s="38">
        <f>+C187</f>
        <v>21743</v>
      </c>
      <c r="D186" s="38">
        <f>+D187</f>
        <v>4256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25999</v>
      </c>
      <c r="C187" s="39">
        <f t="shared" si="0"/>
        <v>21743</v>
      </c>
      <c r="D187" s="39">
        <f t="shared" si="0"/>
        <v>4256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5408</v>
      </c>
      <c r="C191" s="41">
        <f>+H184-C186</f>
        <v>6919</v>
      </c>
      <c r="D191" s="41">
        <f>+I184-D186</f>
        <v>-1511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5408</v>
      </c>
      <c r="H209" s="43">
        <f>+C191</f>
        <v>6919</v>
      </c>
      <c r="I209" s="43">
        <f>+D191</f>
        <v>-1511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2822</v>
      </c>
      <c r="H211" s="38">
        <f>+H212+H213+H214</f>
        <v>2168</v>
      </c>
      <c r="I211" s="38">
        <f>+I212+I213+I214</f>
        <v>2857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18</v>
      </c>
      <c r="H212" s="39">
        <v>18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2262</v>
      </c>
      <c r="H213" s="39">
        <v>1957</v>
      </c>
      <c r="I213" s="39">
        <v>305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542</v>
      </c>
      <c r="H214" s="39">
        <v>193</v>
      </c>
      <c r="I214" s="39">
        <v>2552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472</v>
      </c>
      <c r="H216" s="40">
        <v>193</v>
      </c>
      <c r="I216" s="40">
        <v>2482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-11981</v>
      </c>
      <c r="H217" s="38">
        <f>+H218+H219+H220</f>
        <v>-13033</v>
      </c>
      <c r="I217" s="38">
        <f>+I218+I219+I220</f>
        <v>-1151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-4346</v>
      </c>
      <c r="H219" s="39">
        <v>-4044</v>
      </c>
      <c r="I219" s="39">
        <v>-302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-7635</v>
      </c>
      <c r="H220" s="39">
        <v>-8989</v>
      </c>
      <c r="I220" s="39">
        <v>-849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-3168</v>
      </c>
      <c r="H222" s="40">
        <v>-4538</v>
      </c>
      <c r="I222" s="40">
        <v>-833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-3751</v>
      </c>
      <c r="C225" s="41">
        <f>+H209+H211+H217</f>
        <v>-3946</v>
      </c>
      <c r="D225" s="41">
        <f>+I209+I211+I217</f>
        <v>195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-3751</v>
      </c>
      <c r="H240" s="43">
        <f>+C225</f>
        <v>-3946</v>
      </c>
      <c r="I240" s="43">
        <f>+D225</f>
        <v>195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12306</v>
      </c>
      <c r="C242" s="38">
        <f t="shared" ref="C242:D242" si="1">C243+C245</f>
        <v>9946</v>
      </c>
      <c r="D242" s="38">
        <f t="shared" si="1"/>
        <v>2360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12277</v>
      </c>
      <c r="C243" s="42">
        <v>9921</v>
      </c>
      <c r="D243" s="42">
        <v>2356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-7246</v>
      </c>
      <c r="C244" s="38">
        <v>-5433</v>
      </c>
      <c r="D244" s="38">
        <v>-1813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29</v>
      </c>
      <c r="C245" s="42">
        <v>25</v>
      </c>
      <c r="D245" s="42">
        <v>4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130</v>
      </c>
      <c r="C246" s="38">
        <v>304</v>
      </c>
      <c r="D246" s="38">
        <v>-174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-8941</v>
      </c>
      <c r="C248" s="41">
        <f>+H240-C243-C244-C245-C246</f>
        <v>-8763</v>
      </c>
      <c r="D248" s="41">
        <f>+I240-D243-D244-D245-D246</f>
        <v>-178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73" priority="2" operator="notEqual">
      <formula>B47+B48</formula>
    </cfRule>
  </conditionalFormatting>
  <conditionalFormatting sqref="B109:D109">
    <cfRule type="cellIs" dxfId="72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227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153577</v>
      </c>
      <c r="J16" s="38">
        <f>+C46+C51+C52+C21+C25</f>
        <v>33295</v>
      </c>
      <c r="K16" s="38">
        <f>+D46+D51+D52+D21+D25</f>
        <v>81563</v>
      </c>
      <c r="L16" s="38">
        <f>+E46+E51+E52+E21+E25</f>
        <v>34897</v>
      </c>
      <c r="M16" s="38">
        <f>+F46+F51+F52+F21+F25</f>
        <v>3822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8379</v>
      </c>
      <c r="J17" s="39">
        <v>2073</v>
      </c>
      <c r="K17" s="39">
        <v>2107</v>
      </c>
      <c r="L17" s="39">
        <v>4080</v>
      </c>
      <c r="M17" s="39">
        <v>119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5227</v>
      </c>
      <c r="J18" s="39">
        <v>1896</v>
      </c>
      <c r="K18" s="39">
        <v>3129</v>
      </c>
      <c r="L18" s="39">
        <v>202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139971</v>
      </c>
      <c r="J19" s="39">
        <f>+J16-J17-J18</f>
        <v>29326</v>
      </c>
      <c r="K19" s="39">
        <f>+K16-K17-K18</f>
        <v>76327</v>
      </c>
      <c r="L19" s="39">
        <f>+L16-L17-L18</f>
        <v>30615</v>
      </c>
      <c r="M19" s="39">
        <f>+M16-M17-M18</f>
        <v>3703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2625</v>
      </c>
      <c r="J20" s="47">
        <v>533</v>
      </c>
      <c r="K20" s="47">
        <v>1602</v>
      </c>
      <c r="L20" s="47">
        <v>487</v>
      </c>
      <c r="M20" s="47">
        <v>3</v>
      </c>
      <c r="O20" s="120"/>
      <c r="P20" s="19"/>
    </row>
    <row r="21" spans="2:16" s="17" customFormat="1" ht="16.149999999999999" customHeight="1">
      <c r="B21" s="38">
        <v>43379</v>
      </c>
      <c r="C21" s="38">
        <v>6843</v>
      </c>
      <c r="D21" s="38">
        <v>20362</v>
      </c>
      <c r="E21" s="38">
        <v>14930</v>
      </c>
      <c r="F21" s="38">
        <v>1244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110198</v>
      </c>
      <c r="C23" s="41">
        <f>+J16-C21</f>
        <v>26452</v>
      </c>
      <c r="D23" s="41">
        <f>+K16-D21</f>
        <v>61201</v>
      </c>
      <c r="E23" s="41">
        <f>+L16-E21</f>
        <v>19967</v>
      </c>
      <c r="F23" s="41">
        <f>+M16-F21</f>
        <v>2578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19335</v>
      </c>
      <c r="C25" s="38">
        <v>7730</v>
      </c>
      <c r="D25" s="38">
        <v>7225</v>
      </c>
      <c r="E25" s="38">
        <v>4024</v>
      </c>
      <c r="F25" s="38">
        <v>356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90863</v>
      </c>
      <c r="C27" s="41">
        <f>+C23-C25</f>
        <v>18722</v>
      </c>
      <c r="D27" s="41">
        <f>+D23-D25</f>
        <v>53976</v>
      </c>
      <c r="E27" s="41">
        <f>+E23-E25</f>
        <v>15943</v>
      </c>
      <c r="F27" s="41">
        <f>+F23-F25</f>
        <v>2222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90863</v>
      </c>
      <c r="J44" s="43">
        <f>+C27</f>
        <v>18722</v>
      </c>
      <c r="K44" s="43">
        <f>+D27</f>
        <v>53976</v>
      </c>
      <c r="L44" s="43">
        <f>+E27</f>
        <v>15943</v>
      </c>
      <c r="M44" s="43">
        <f>+F27</f>
        <v>2222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90698</v>
      </c>
      <c r="C46" s="38">
        <v>18677</v>
      </c>
      <c r="D46" s="38">
        <v>53872</v>
      </c>
      <c r="E46" s="38">
        <v>15941</v>
      </c>
      <c r="F46" s="38">
        <v>2208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70078</v>
      </c>
      <c r="C47" s="39">
        <v>14064</v>
      </c>
      <c r="D47" s="39">
        <v>42150</v>
      </c>
      <c r="E47" s="39">
        <v>12162</v>
      </c>
      <c r="F47" s="39">
        <v>1702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20620</v>
      </c>
      <c r="C48" s="39">
        <f>SUM(C49:C50)</f>
        <v>4613</v>
      </c>
      <c r="D48" s="39">
        <f>SUM(D49:D50)</f>
        <v>11722</v>
      </c>
      <c r="E48" s="39">
        <f>SUM(E49:E50)</f>
        <v>3779</v>
      </c>
      <c r="F48" s="39">
        <f>SUM(F49:F50)</f>
        <v>506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13834</v>
      </c>
      <c r="C49" s="96">
        <v>1834</v>
      </c>
      <c r="D49" s="96">
        <v>8062</v>
      </c>
      <c r="E49" s="96">
        <v>3493</v>
      </c>
      <c r="F49" s="96">
        <v>445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6786</v>
      </c>
      <c r="C50" s="96">
        <v>2779</v>
      </c>
      <c r="D50" s="96">
        <v>3660</v>
      </c>
      <c r="E50" s="96">
        <v>286</v>
      </c>
      <c r="F50" s="96">
        <v>61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165</v>
      </c>
      <c r="C51" s="38">
        <v>45</v>
      </c>
      <c r="D51" s="38">
        <v>104</v>
      </c>
      <c r="E51" s="38">
        <v>2</v>
      </c>
      <c r="F51" s="38">
        <v>14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112448</v>
      </c>
      <c r="J70" s="38">
        <f>+J71+J75</f>
        <v>71307</v>
      </c>
      <c r="K70" s="38">
        <f>+K71+K75</f>
        <v>23408</v>
      </c>
      <c r="L70" s="38">
        <f>+L71+L75</f>
        <v>17733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102383</v>
      </c>
      <c r="J71" s="39">
        <f>+J72+J73+J74</f>
        <v>70905</v>
      </c>
      <c r="K71" s="39">
        <f>+K72+K73+K74</f>
        <v>23105</v>
      </c>
      <c r="L71" s="39">
        <f>+L72+L73+L74</f>
        <v>8373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57716</v>
      </c>
      <c r="J72" s="39">
        <v>51550</v>
      </c>
      <c r="K72" s="39">
        <v>1980</v>
      </c>
      <c r="L72" s="39">
        <v>4186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130</v>
      </c>
      <c r="J73" s="39">
        <v>41</v>
      </c>
      <c r="K73" s="39">
        <v>50</v>
      </c>
      <c r="L73" s="39">
        <v>39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44537</v>
      </c>
      <c r="J74" s="39">
        <v>19314</v>
      </c>
      <c r="K74" s="39">
        <v>21075</v>
      </c>
      <c r="L74" s="39">
        <v>4148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10065</v>
      </c>
      <c r="J75" s="39">
        <v>402</v>
      </c>
      <c r="K75" s="39">
        <v>303</v>
      </c>
      <c r="L75" s="39">
        <v>9360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-9709</v>
      </c>
      <c r="J76" s="38">
        <f>+J77+J78</f>
        <v>-2419</v>
      </c>
      <c r="K76" s="38">
        <f>+K77+K78</f>
        <v>-2746</v>
      </c>
      <c r="L76" s="38">
        <f>+L77+L78</f>
        <v>-1347</v>
      </c>
      <c r="M76" s="38">
        <f>+M77+M78</f>
        <v>-3197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-3817</v>
      </c>
      <c r="J77" s="39">
        <v>-1235</v>
      </c>
      <c r="K77" s="39">
        <v>-1369</v>
      </c>
      <c r="L77" s="39">
        <v>-1213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-5892</v>
      </c>
      <c r="J78" s="39">
        <v>-1184</v>
      </c>
      <c r="K78" s="39">
        <v>-1377</v>
      </c>
      <c r="L78" s="39">
        <v>-134</v>
      </c>
      <c r="M78" s="39">
        <v>-3197</v>
      </c>
      <c r="O78" s="120"/>
    </row>
    <row r="79" spans="2:16" s="17" customFormat="1" ht="16.149999999999999" customHeight="1">
      <c r="B79" s="38">
        <f>+B80+B81+B82</f>
        <v>16217</v>
      </c>
      <c r="C79" s="38">
        <f>+C80+C81+C82</f>
        <v>14440</v>
      </c>
      <c r="D79" s="38">
        <f>+D80+D81+D82</f>
        <v>2141</v>
      </c>
      <c r="E79" s="38">
        <f>+E80+E81+E82</f>
        <v>736</v>
      </c>
      <c r="F79" s="38">
        <f>+F80+F81+F82</f>
        <v>13</v>
      </c>
      <c r="G79" s="77" t="s">
        <v>48</v>
      </c>
      <c r="H79" s="61" t="s">
        <v>49</v>
      </c>
      <c r="I79" s="38">
        <f>I80+I81+I82</f>
        <v>6286</v>
      </c>
      <c r="J79" s="38">
        <f>+J80+J81+J82</f>
        <v>4845</v>
      </c>
      <c r="K79" s="38">
        <f>+K80+K81+K82</f>
        <v>515</v>
      </c>
      <c r="L79" s="38">
        <f>+L80+L81+L82</f>
        <v>555</v>
      </c>
      <c r="M79" s="38">
        <f>+M80+M81+M82</f>
        <v>1484</v>
      </c>
      <c r="O79" s="120"/>
    </row>
    <row r="80" spans="2:16" s="19" customFormat="1" ht="16.149999999999999" customHeight="1">
      <c r="B80" s="39">
        <v>16201</v>
      </c>
      <c r="C80" s="48">
        <v>14436</v>
      </c>
      <c r="D80" s="48">
        <v>2140</v>
      </c>
      <c r="E80" s="48">
        <v>725</v>
      </c>
      <c r="F80" s="48">
        <v>13</v>
      </c>
      <c r="G80" s="27" t="s">
        <v>50</v>
      </c>
      <c r="H80" s="27" t="s">
        <v>133</v>
      </c>
      <c r="I80" s="48">
        <v>2418</v>
      </c>
      <c r="J80" s="48">
        <v>1228</v>
      </c>
      <c r="K80" s="48">
        <v>443</v>
      </c>
      <c r="L80" s="48">
        <v>376</v>
      </c>
      <c r="M80" s="48">
        <v>1484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3619</v>
      </c>
      <c r="J81" s="48">
        <v>3394</v>
      </c>
      <c r="K81" s="48">
        <v>67</v>
      </c>
      <c r="L81" s="48">
        <v>158</v>
      </c>
      <c r="M81" s="48">
        <v>0</v>
      </c>
      <c r="O81" s="120"/>
    </row>
    <row r="82" spans="2:16" s="19" customFormat="1" ht="16.149999999999999" customHeight="1">
      <c r="B82" s="39">
        <v>16</v>
      </c>
      <c r="C82" s="48">
        <v>4</v>
      </c>
      <c r="D82" s="48">
        <v>1</v>
      </c>
      <c r="E82" s="48">
        <v>11</v>
      </c>
      <c r="F82" s="48">
        <v>0</v>
      </c>
      <c r="G82" s="27" t="s">
        <v>53</v>
      </c>
      <c r="H82" s="27" t="s">
        <v>54</v>
      </c>
      <c r="I82" s="48">
        <v>249</v>
      </c>
      <c r="J82" s="48">
        <v>223</v>
      </c>
      <c r="K82" s="48">
        <v>5</v>
      </c>
      <c r="L82" s="48">
        <v>21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92808</v>
      </c>
      <c r="C85" s="41">
        <f>+J68+J70+J76+J79-C79</f>
        <v>59293</v>
      </c>
      <c r="D85" s="41">
        <f>+K68+K70+K76+K79-D79</f>
        <v>19036</v>
      </c>
      <c r="E85" s="41">
        <f>+L68+L70+L76+L79-E79</f>
        <v>16205</v>
      </c>
      <c r="F85" s="41">
        <f>+M68+M70+M76+M79-F79</f>
        <v>-1726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92808</v>
      </c>
      <c r="J100" s="43">
        <f>+C85</f>
        <v>59293</v>
      </c>
      <c r="K100" s="43">
        <f>+D85</f>
        <v>19036</v>
      </c>
      <c r="L100" s="43">
        <f>+E85</f>
        <v>16205</v>
      </c>
      <c r="M100" s="43">
        <f>+F85</f>
        <v>-1726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3</v>
      </c>
      <c r="C102" s="38">
        <f>+C103+C104</f>
        <v>3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99881</v>
      </c>
      <c r="J102" s="38">
        <f>+J103+J104</f>
        <v>72246</v>
      </c>
      <c r="K102" s="38">
        <f>+K103+K104</f>
        <v>20768</v>
      </c>
      <c r="L102" s="38">
        <f>+L103+L104</f>
        <v>6867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3</v>
      </c>
      <c r="C103" s="39">
        <v>3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96359</v>
      </c>
      <c r="J103" s="39">
        <v>71964</v>
      </c>
      <c r="K103" s="39">
        <v>19503</v>
      </c>
      <c r="L103" s="39">
        <v>4892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3522</v>
      </c>
      <c r="J104" s="39">
        <v>282</v>
      </c>
      <c r="K104" s="39">
        <v>1265</v>
      </c>
      <c r="L104" s="39">
        <v>1975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116666</v>
      </c>
      <c r="J105" s="38">
        <f>+J106+J107+J108</f>
        <v>9115</v>
      </c>
      <c r="K105" s="38">
        <f>+K106+K107+K108</f>
        <v>351</v>
      </c>
      <c r="L105" s="38">
        <f>+L106+L107+L108</f>
        <v>286</v>
      </c>
      <c r="M105" s="38">
        <f>+M106+M107+M108</f>
        <v>106914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79647</v>
      </c>
      <c r="J106" s="39">
        <v>1658</v>
      </c>
      <c r="K106" s="39">
        <v>0</v>
      </c>
      <c r="L106" s="39">
        <v>0</v>
      </c>
      <c r="M106" s="39">
        <v>77989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6786</v>
      </c>
      <c r="J107" s="39">
        <v>6088</v>
      </c>
      <c r="K107" s="39">
        <v>351</v>
      </c>
      <c r="L107" s="39">
        <v>286</v>
      </c>
      <c r="M107" s="39">
        <v>61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30233</v>
      </c>
      <c r="J108" s="39">
        <v>1369</v>
      </c>
      <c r="K108" s="39">
        <v>0</v>
      </c>
      <c r="L108" s="39">
        <v>0</v>
      </c>
      <c r="M108" s="39">
        <v>28864</v>
      </c>
      <c r="O108" s="120"/>
      <c r="P108" s="17"/>
    </row>
    <row r="109" spans="2:16" s="17" customFormat="1" ht="15">
      <c r="B109" s="38">
        <v>105850</v>
      </c>
      <c r="C109" s="38">
        <v>10489</v>
      </c>
      <c r="D109" s="38">
        <v>1177</v>
      </c>
      <c r="E109" s="38">
        <v>514</v>
      </c>
      <c r="F109" s="38">
        <v>93670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90734</v>
      </c>
      <c r="C110" s="39">
        <v>0</v>
      </c>
      <c r="D110" s="39">
        <v>0</v>
      </c>
      <c r="E110" s="39">
        <v>0</v>
      </c>
      <c r="F110" s="39">
        <v>90734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9551</v>
      </c>
      <c r="C111" s="39">
        <v>8836</v>
      </c>
      <c r="D111" s="39">
        <v>368</v>
      </c>
      <c r="E111" s="39">
        <v>286</v>
      </c>
      <c r="F111" s="39">
        <v>61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5565</v>
      </c>
      <c r="C112" s="39">
        <v>1653</v>
      </c>
      <c r="D112" s="39">
        <v>809</v>
      </c>
      <c r="E112" s="39">
        <v>228</v>
      </c>
      <c r="F112" s="39">
        <v>2875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15932</v>
      </c>
      <c r="C113" s="38">
        <f>+C114+C115+C116+C117+C118+C119</f>
        <v>88190</v>
      </c>
      <c r="D113" s="38">
        <f>+D114+D115+D116+D117+D118+D119</f>
        <v>7625</v>
      </c>
      <c r="E113" s="38">
        <f>+E114+E115+E116+E117+E118+E119</f>
        <v>10727</v>
      </c>
      <c r="F113" s="38">
        <f>+F114+F115+F116+F117+F118+F119</f>
        <v>3496</v>
      </c>
      <c r="G113" s="77" t="s">
        <v>69</v>
      </c>
      <c r="H113" s="61" t="s">
        <v>70</v>
      </c>
      <c r="I113" s="38">
        <f>+I114+I115+I116+I117+I118+I119</f>
        <v>6631</v>
      </c>
      <c r="J113" s="38">
        <f>+J114+J115+J116+J117+J118+J119</f>
        <v>4670</v>
      </c>
      <c r="K113" s="38">
        <f>+K114+K115+K116+K117+K118+K119</f>
        <v>71900</v>
      </c>
      <c r="L113" s="38">
        <f>+L114+L115+L116+L117+L118+L119</f>
        <v>17873</v>
      </c>
      <c r="M113" s="38">
        <f>+M114+M115+M116+M117+M118+M119</f>
        <v>6294</v>
      </c>
      <c r="O113" s="19"/>
      <c r="P113" s="19"/>
    </row>
    <row r="114" spans="2:16" s="19" customFormat="1" ht="16.149999999999999" customHeight="1">
      <c r="B114" s="39">
        <v>215</v>
      </c>
      <c r="C114" s="39">
        <v>16</v>
      </c>
      <c r="D114" s="39">
        <v>88</v>
      </c>
      <c r="E114" s="39">
        <v>105</v>
      </c>
      <c r="F114" s="39">
        <v>6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166</v>
      </c>
      <c r="J115" s="39">
        <v>16</v>
      </c>
      <c r="K115" s="39">
        <v>50</v>
      </c>
      <c r="L115" s="39">
        <v>97</v>
      </c>
      <c r="M115" s="39">
        <v>3</v>
      </c>
    </row>
    <row r="116" spans="2:16" s="19" customFormat="1" ht="16.149999999999999" customHeight="1">
      <c r="B116" s="39">
        <v>0</v>
      </c>
      <c r="C116" s="39">
        <v>76926</v>
      </c>
      <c r="D116" s="39">
        <v>4760</v>
      </c>
      <c r="E116" s="39">
        <v>8953</v>
      </c>
      <c r="F116" s="39">
        <v>3467</v>
      </c>
      <c r="G116" s="69" t="s">
        <v>75</v>
      </c>
      <c r="H116" s="70" t="s">
        <v>160</v>
      </c>
      <c r="I116" s="39">
        <v>0</v>
      </c>
      <c r="J116" s="39">
        <v>2809</v>
      </c>
      <c r="K116" s="39">
        <v>70284</v>
      </c>
      <c r="L116" s="39">
        <v>16133</v>
      </c>
      <c r="M116" s="39">
        <v>4880</v>
      </c>
      <c r="O116" s="120"/>
      <c r="P116" s="17"/>
    </row>
    <row r="117" spans="2:16" s="19" customFormat="1" ht="16.149999999999999" customHeight="1">
      <c r="B117" s="39">
        <v>875</v>
      </c>
      <c r="C117" s="39">
        <v>872</v>
      </c>
      <c r="D117" s="39">
        <v>0</v>
      </c>
      <c r="E117" s="39">
        <v>0</v>
      </c>
      <c r="F117" s="39">
        <v>3</v>
      </c>
      <c r="G117" s="69" t="s">
        <v>76</v>
      </c>
      <c r="H117" s="70" t="s">
        <v>77</v>
      </c>
      <c r="I117" s="39">
        <v>1764</v>
      </c>
      <c r="J117" s="39">
        <v>307</v>
      </c>
      <c r="K117" s="39">
        <v>588</v>
      </c>
      <c r="L117" s="39">
        <v>47</v>
      </c>
      <c r="M117" s="39">
        <v>822</v>
      </c>
      <c r="O117" s="120"/>
    </row>
    <row r="118" spans="2:16" s="19" customFormat="1" ht="16.149999999999999" customHeight="1">
      <c r="B118" s="39">
        <v>6116</v>
      </c>
      <c r="C118" s="39">
        <v>1650</v>
      </c>
      <c r="D118" s="39">
        <v>2777</v>
      </c>
      <c r="E118" s="39">
        <v>1669</v>
      </c>
      <c r="F118" s="39">
        <v>20</v>
      </c>
      <c r="G118" s="27" t="s">
        <v>78</v>
      </c>
      <c r="H118" s="27" t="s">
        <v>79</v>
      </c>
      <c r="I118" s="39">
        <v>4701</v>
      </c>
      <c r="J118" s="39">
        <v>1538</v>
      </c>
      <c r="K118" s="39">
        <v>978</v>
      </c>
      <c r="L118" s="39">
        <v>1596</v>
      </c>
      <c r="M118" s="39">
        <v>589</v>
      </c>
      <c r="O118" s="120"/>
    </row>
    <row r="119" spans="2:16" s="51" customFormat="1" ht="16.149999999999999" customHeight="1">
      <c r="B119" s="39">
        <v>8726</v>
      </c>
      <c r="C119" s="39">
        <v>8726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194201</v>
      </c>
      <c r="C122" s="41">
        <f>+J100+J102+J105+J113-C102-C109-C113</f>
        <v>46642</v>
      </c>
      <c r="D122" s="41">
        <f>+K100+K102+K105+K113-D102-D109-D113</f>
        <v>103253</v>
      </c>
      <c r="E122" s="41">
        <f>+L100+L102+L105+L113-E102-E109-E113</f>
        <v>29990</v>
      </c>
      <c r="F122" s="41">
        <f>+M100+M102+M105+M113-F102-F109-F113</f>
        <v>14316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194201</v>
      </c>
      <c r="J137" s="43">
        <f>+C122</f>
        <v>46642</v>
      </c>
      <c r="K137" s="43">
        <f>+D122</f>
        <v>103253</v>
      </c>
      <c r="L137" s="43">
        <f>+E122</f>
        <v>29990</v>
      </c>
      <c r="M137" s="43">
        <f>+F122</f>
        <v>14316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93496</v>
      </c>
      <c r="C139" s="38">
        <f>+C140+C141</f>
        <v>2662</v>
      </c>
      <c r="D139" s="38">
        <f>+D140+D141</f>
        <v>78233</v>
      </c>
      <c r="E139" s="38">
        <f>+E140+E141</f>
        <v>9454</v>
      </c>
      <c r="F139" s="38">
        <f>+F140+F141</f>
        <v>3147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70116</v>
      </c>
      <c r="C140" s="39">
        <v>1569</v>
      </c>
      <c r="D140" s="39">
        <v>56853</v>
      </c>
      <c r="E140" s="39">
        <v>9118</v>
      </c>
      <c r="F140" s="39">
        <v>2576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23380</v>
      </c>
      <c r="C141" s="39">
        <v>1093</v>
      </c>
      <c r="D141" s="39">
        <v>21380</v>
      </c>
      <c r="E141" s="39">
        <v>336</v>
      </c>
      <c r="F141" s="39">
        <v>571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100705</v>
      </c>
      <c r="C144" s="41">
        <f>+J137-C139</f>
        <v>43980</v>
      </c>
      <c r="D144" s="41">
        <f>+K137-D139</f>
        <v>25020</v>
      </c>
      <c r="E144" s="41">
        <f>+L137-E139</f>
        <v>20536</v>
      </c>
      <c r="F144" s="41">
        <f>+M137-F139</f>
        <v>11169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194201</v>
      </c>
      <c r="J161" s="43">
        <f>+C122</f>
        <v>46642</v>
      </c>
      <c r="K161" s="43">
        <f>+D122</f>
        <v>103253</v>
      </c>
      <c r="L161" s="43">
        <f>+E122</f>
        <v>29990</v>
      </c>
      <c r="M161" s="43">
        <f>+F122</f>
        <v>14316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160726</v>
      </c>
      <c r="C163" s="38">
        <f>+J16-J17-J18+C141-J20</f>
        <v>29886</v>
      </c>
      <c r="D163" s="38">
        <f>+K16-K17-K18+D141-K20</f>
        <v>96105</v>
      </c>
      <c r="E163" s="38">
        <f>+L16-L17-L18+E141-L20</f>
        <v>30464</v>
      </c>
      <c r="F163" s="38">
        <f>+M16-M17-M18+F141-M20</f>
        <v>4271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93496</v>
      </c>
      <c r="C164" s="39">
        <f>+C139</f>
        <v>2662</v>
      </c>
      <c r="D164" s="39">
        <f>+D139</f>
        <v>78233</v>
      </c>
      <c r="E164" s="39">
        <f>+E139</f>
        <v>9454</v>
      </c>
      <c r="F164" s="39">
        <f>+F139</f>
        <v>3147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67230</v>
      </c>
      <c r="C165" s="39">
        <f>+C163-C164</f>
        <v>27224</v>
      </c>
      <c r="D165" s="39">
        <f>+D163-D164</f>
        <v>17872</v>
      </c>
      <c r="E165" s="39">
        <f>+E163-E164</f>
        <v>21010</v>
      </c>
      <c r="F165" s="39">
        <f>+F163-F164</f>
        <v>1124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33475</v>
      </c>
      <c r="C169" s="41">
        <f>+J161-C163-C166</f>
        <v>16756</v>
      </c>
      <c r="D169" s="41">
        <f>+K161-D163-D166</f>
        <v>7148</v>
      </c>
      <c r="E169" s="41">
        <f>+L161-E163-E166</f>
        <v>-474</v>
      </c>
      <c r="F169" s="41">
        <f>+M161-F163-F166</f>
        <v>10045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100705</v>
      </c>
      <c r="J184" s="43">
        <f>+C144</f>
        <v>43980</v>
      </c>
      <c r="K184" s="43">
        <f>+D144</f>
        <v>25020</v>
      </c>
      <c r="L184" s="43">
        <f>+E144</f>
        <v>20536</v>
      </c>
      <c r="M184" s="43">
        <f>+F144</f>
        <v>11169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67230</v>
      </c>
      <c r="C186" s="38">
        <f>+C187</f>
        <v>27224</v>
      </c>
      <c r="D186" s="38">
        <f>+D187</f>
        <v>17872</v>
      </c>
      <c r="E186" s="38">
        <f>+E187</f>
        <v>21010</v>
      </c>
      <c r="F186" s="38">
        <f>+F187</f>
        <v>1124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67230</v>
      </c>
      <c r="C187" s="39">
        <f t="shared" si="1"/>
        <v>27224</v>
      </c>
      <c r="D187" s="39">
        <f t="shared" si="1"/>
        <v>17872</v>
      </c>
      <c r="E187" s="39">
        <f t="shared" si="1"/>
        <v>21010</v>
      </c>
      <c r="F187" s="39">
        <f t="shared" si="1"/>
        <v>1124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33475</v>
      </c>
      <c r="C191" s="41">
        <f>+J184-C186</f>
        <v>16756</v>
      </c>
      <c r="D191" s="41">
        <f>+K184-D186</f>
        <v>7148</v>
      </c>
      <c r="E191" s="41">
        <f>+L184-E186</f>
        <v>-474</v>
      </c>
      <c r="F191" s="41">
        <f>+M184-F186</f>
        <v>10045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33475</v>
      </c>
      <c r="J209" s="43">
        <f>+C191</f>
        <v>16756</v>
      </c>
      <c r="K209" s="43">
        <f>+D191</f>
        <v>7148</v>
      </c>
      <c r="L209" s="43">
        <f>+E191</f>
        <v>-474</v>
      </c>
      <c r="M209" s="43">
        <f>+F191</f>
        <v>10045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10135</v>
      </c>
      <c r="J211" s="38">
        <f>+J212+J213+J214</f>
        <v>1891</v>
      </c>
      <c r="K211" s="38">
        <f>+K212+K213+K214</f>
        <v>9240</v>
      </c>
      <c r="L211" s="38">
        <f>+L212+L213+L214</f>
        <v>6089</v>
      </c>
      <c r="M211" s="38">
        <f>+M212+M213+M214</f>
        <v>77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4316</v>
      </c>
      <c r="J212" s="39">
        <v>24</v>
      </c>
      <c r="K212" s="39">
        <v>2315</v>
      </c>
      <c r="L212" s="39">
        <v>1977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5182</v>
      </c>
      <c r="J213" s="39">
        <v>1276</v>
      </c>
      <c r="K213" s="39">
        <v>3266</v>
      </c>
      <c r="L213" s="39">
        <v>622</v>
      </c>
      <c r="M213" s="39">
        <v>18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637</v>
      </c>
      <c r="J214" s="39">
        <v>591</v>
      </c>
      <c r="K214" s="39">
        <v>3659</v>
      </c>
      <c r="L214" s="39">
        <v>3490</v>
      </c>
      <c r="M214" s="39">
        <v>59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570</v>
      </c>
      <c r="K216" s="40">
        <v>3475</v>
      </c>
      <c r="L216" s="40">
        <v>3058</v>
      </c>
      <c r="M216" s="40">
        <v>59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-12191</v>
      </c>
      <c r="J217" s="38">
        <f>+J218+J219+J220</f>
        <v>-8988</v>
      </c>
      <c r="K217" s="38">
        <f>+K218+K219+K220</f>
        <v>-9143</v>
      </c>
      <c r="L217" s="38">
        <f>+L218+L219+L220</f>
        <v>-1196</v>
      </c>
      <c r="M217" s="38">
        <f>+M218+M219+M220</f>
        <v>-26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-10428</v>
      </c>
      <c r="J219" s="39">
        <v>-4233</v>
      </c>
      <c r="K219" s="39">
        <v>-5371</v>
      </c>
      <c r="L219" s="39">
        <v>-821</v>
      </c>
      <c r="M219" s="39">
        <v>-3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-1763</v>
      </c>
      <c r="J220" s="39">
        <v>-4755</v>
      </c>
      <c r="K220" s="39">
        <v>-3772</v>
      </c>
      <c r="L220" s="39">
        <v>-375</v>
      </c>
      <c r="M220" s="39">
        <v>-23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-3602</v>
      </c>
      <c r="K222" s="40">
        <v>-3230</v>
      </c>
      <c r="L222" s="40">
        <v>-307</v>
      </c>
      <c r="M222" s="40">
        <v>-23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31419</v>
      </c>
      <c r="C225" s="41">
        <f>+J209+J211+J217</f>
        <v>9659</v>
      </c>
      <c r="D225" s="41">
        <f>+K209+K211+K217</f>
        <v>7245</v>
      </c>
      <c r="E225" s="41">
        <f>+L209+L211+L217</f>
        <v>4419</v>
      </c>
      <c r="F225" s="41">
        <f>+M209+M211+M217</f>
        <v>10096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31419</v>
      </c>
      <c r="J240" s="43">
        <f>+C225</f>
        <v>9659</v>
      </c>
      <c r="K240" s="43">
        <f>+D225</f>
        <v>7245</v>
      </c>
      <c r="L240" s="43">
        <f>+E225</f>
        <v>4419</v>
      </c>
      <c r="M240" s="43">
        <f>+F225</f>
        <v>10096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39235</v>
      </c>
      <c r="C242" s="38">
        <f t="shared" ref="C242:F242" si="2">C243+C245</f>
        <v>12404</v>
      </c>
      <c r="D242" s="38">
        <f t="shared" si="2"/>
        <v>16581</v>
      </c>
      <c r="E242" s="38">
        <f t="shared" si="2"/>
        <v>9930</v>
      </c>
      <c r="F242" s="38">
        <f t="shared" si="2"/>
        <v>320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39206</v>
      </c>
      <c r="C243" s="42">
        <v>12375</v>
      </c>
      <c r="D243" s="42">
        <v>16581</v>
      </c>
      <c r="E243" s="42">
        <v>9930</v>
      </c>
      <c r="F243" s="42">
        <v>320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-19335</v>
      </c>
      <c r="C244" s="38">
        <v>-7730</v>
      </c>
      <c r="D244" s="38">
        <v>-7225</v>
      </c>
      <c r="E244" s="38">
        <v>-4024</v>
      </c>
      <c r="F244" s="38">
        <v>-356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29</v>
      </c>
      <c r="C245" s="42">
        <v>29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98</v>
      </c>
      <c r="C246" s="38">
        <v>337</v>
      </c>
      <c r="D246" s="38">
        <v>643</v>
      </c>
      <c r="E246" s="38">
        <v>-939</v>
      </c>
      <c r="F246" s="38">
        <v>57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11421</v>
      </c>
      <c r="C248" s="41">
        <f>+J240-C243-C244-C245-C246</f>
        <v>4648</v>
      </c>
      <c r="D248" s="41">
        <f>+K240-D243-D244-D245-D246</f>
        <v>-2754</v>
      </c>
      <c r="E248" s="41">
        <f>+L240-E243-E244-E245-E246</f>
        <v>-548</v>
      </c>
      <c r="F248" s="41">
        <f>+M240-F243-F244-F245-F246</f>
        <v>10075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71" priority="2" operator="notEqual">
      <formula>B47+B48</formula>
    </cfRule>
  </conditionalFormatting>
  <conditionalFormatting sqref="B109:F109">
    <cfRule type="cellIs" dxfId="70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249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33295</v>
      </c>
      <c r="H16" s="38">
        <f>+C46+C51+C52+C21+C25</f>
        <v>24947</v>
      </c>
      <c r="I16" s="38">
        <f>+D46+D51+D52+D21+D25</f>
        <v>8348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2073</v>
      </c>
      <c r="H17" s="39">
        <v>568</v>
      </c>
      <c r="I17" s="39">
        <v>1505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1896</v>
      </c>
      <c r="H18" s="39">
        <v>183</v>
      </c>
      <c r="I18" s="39">
        <v>1713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29326</v>
      </c>
      <c r="H19" s="39">
        <f>+H16-H17-H18</f>
        <v>24196</v>
      </c>
      <c r="I19" s="39">
        <f>+I16-I17-I18</f>
        <v>5130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533</v>
      </c>
      <c r="H20" s="47">
        <v>370</v>
      </c>
      <c r="I20" s="47">
        <v>163</v>
      </c>
    </row>
    <row r="21" spans="2:9" s="17" customFormat="1" ht="16.149999999999999" customHeight="1">
      <c r="B21" s="38">
        <v>6843</v>
      </c>
      <c r="C21" s="38">
        <v>3888</v>
      </c>
      <c r="D21" s="38">
        <v>2955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26452</v>
      </c>
      <c r="C23" s="41">
        <f>+H16-C21</f>
        <v>21059</v>
      </c>
      <c r="D23" s="41">
        <f>+I16-D21</f>
        <v>5393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7730</v>
      </c>
      <c r="C25" s="38">
        <v>5801</v>
      </c>
      <c r="D25" s="38">
        <v>1929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18722</v>
      </c>
      <c r="C27" s="41">
        <f>+C23-C25</f>
        <v>15258</v>
      </c>
      <c r="D27" s="41">
        <f>+D23-D25</f>
        <v>3464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18722</v>
      </c>
      <c r="H44" s="43">
        <f>+C27</f>
        <v>15258</v>
      </c>
      <c r="I44" s="43">
        <f>+D27</f>
        <v>3464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18677</v>
      </c>
      <c r="C46" s="38">
        <v>15240</v>
      </c>
      <c r="D46" s="38">
        <v>3437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14064</v>
      </c>
      <c r="C47" s="39">
        <v>11110</v>
      </c>
      <c r="D47" s="39">
        <v>2954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4613</v>
      </c>
      <c r="C48" s="39">
        <f>SUM(C49:C50)</f>
        <v>4130</v>
      </c>
      <c r="D48" s="39">
        <f>SUM(D49:D50)</f>
        <v>483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1834</v>
      </c>
      <c r="C49" s="96">
        <v>1380</v>
      </c>
      <c r="D49" s="96">
        <v>454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2779</v>
      </c>
      <c r="C50" s="96">
        <v>2750</v>
      </c>
      <c r="D50" s="96">
        <v>29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45</v>
      </c>
      <c r="C51" s="38">
        <v>18</v>
      </c>
      <c r="D51" s="38">
        <v>27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71307</v>
      </c>
      <c r="H70" s="38">
        <f>+H71+H75</f>
        <v>71123</v>
      </c>
      <c r="I70" s="38">
        <f>+I71+I75</f>
        <v>184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70905</v>
      </c>
      <c r="H71" s="39">
        <f>+H72+H73+H74</f>
        <v>70849</v>
      </c>
      <c r="I71" s="39">
        <f>+I72+I73+I74</f>
        <v>56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51550</v>
      </c>
      <c r="H72" s="39">
        <v>51550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41</v>
      </c>
      <c r="H73" s="39">
        <v>41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19314</v>
      </c>
      <c r="H74" s="39">
        <v>19258</v>
      </c>
      <c r="I74" s="39">
        <v>56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402</v>
      </c>
      <c r="H75" s="39">
        <v>274</v>
      </c>
      <c r="I75" s="39">
        <v>128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-2419</v>
      </c>
      <c r="H76" s="38">
        <f>+H77+H78</f>
        <v>-1640</v>
      </c>
      <c r="I76" s="38">
        <f>+I77+I78</f>
        <v>-779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-1235</v>
      </c>
      <c r="H77" s="39">
        <v>-801</v>
      </c>
      <c r="I77" s="39">
        <v>-434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-1184</v>
      </c>
      <c r="H78" s="39">
        <v>-839</v>
      </c>
      <c r="I78" s="39">
        <v>-345</v>
      </c>
    </row>
    <row r="79" spans="2:9" s="17" customFormat="1" ht="16.149999999999999" customHeight="1">
      <c r="B79" s="38">
        <f>+B80+B81+B82</f>
        <v>14440</v>
      </c>
      <c r="C79" s="38">
        <f>+C80+C81+C82</f>
        <v>14204</v>
      </c>
      <c r="D79" s="38">
        <f>+D80+D81+D82</f>
        <v>236</v>
      </c>
      <c r="E79" s="77" t="s">
        <v>48</v>
      </c>
      <c r="F79" s="61" t="s">
        <v>49</v>
      </c>
      <c r="G79" s="38">
        <f>G80+G81+G82</f>
        <v>4845</v>
      </c>
      <c r="H79" s="38">
        <f>+H80+H81+H82</f>
        <v>4766</v>
      </c>
      <c r="I79" s="38">
        <f>+I80+I81+I82</f>
        <v>79</v>
      </c>
    </row>
    <row r="80" spans="2:9" s="19" customFormat="1" ht="16.149999999999999" customHeight="1">
      <c r="B80" s="39">
        <v>14436</v>
      </c>
      <c r="C80" s="48">
        <v>14200</v>
      </c>
      <c r="D80" s="48">
        <v>236</v>
      </c>
      <c r="E80" s="27" t="s">
        <v>50</v>
      </c>
      <c r="F80" s="27" t="s">
        <v>133</v>
      </c>
      <c r="G80" s="48">
        <v>1228</v>
      </c>
      <c r="H80" s="48">
        <v>1160</v>
      </c>
      <c r="I80" s="48">
        <v>68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3394</v>
      </c>
      <c r="H81" s="48">
        <v>3383</v>
      </c>
      <c r="I81" s="48">
        <v>11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223</v>
      </c>
      <c r="H82" s="48">
        <v>223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59293</v>
      </c>
      <c r="C85" s="41">
        <f>+H68+H70+H76+H79-C79</f>
        <v>60045</v>
      </c>
      <c r="D85" s="41">
        <f>+I68+I70+I76+I79-D79</f>
        <v>-752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59293</v>
      </c>
      <c r="H100" s="43">
        <f>+C85</f>
        <v>60045</v>
      </c>
      <c r="I100" s="43">
        <f>+D85</f>
        <v>-752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3</v>
      </c>
      <c r="C102" s="38">
        <f>+C103+C104</f>
        <v>0</v>
      </c>
      <c r="D102" s="38">
        <f>+D103+D104</f>
        <v>3</v>
      </c>
      <c r="E102" s="77" t="s">
        <v>58</v>
      </c>
      <c r="F102" s="61" t="s">
        <v>59</v>
      </c>
      <c r="G102" s="38">
        <f>+G103+G104</f>
        <v>72246</v>
      </c>
      <c r="H102" s="38">
        <f>+H103+H104</f>
        <v>72002</v>
      </c>
      <c r="I102" s="38">
        <f>+I103+I104</f>
        <v>244</v>
      </c>
    </row>
    <row r="103" spans="2:9" s="19" customFormat="1" ht="16.149999999999999" customHeight="1">
      <c r="B103" s="39">
        <v>3</v>
      </c>
      <c r="C103" s="39">
        <v>0</v>
      </c>
      <c r="D103" s="39">
        <v>3</v>
      </c>
      <c r="E103" s="69" t="s">
        <v>60</v>
      </c>
      <c r="F103" s="70" t="s">
        <v>61</v>
      </c>
      <c r="G103" s="39">
        <v>71964</v>
      </c>
      <c r="H103" s="39">
        <v>71964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282</v>
      </c>
      <c r="H104" s="39">
        <v>38</v>
      </c>
      <c r="I104" s="39">
        <v>244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9115</v>
      </c>
      <c r="H105" s="38">
        <f>+H106+H107+H108</f>
        <v>7038</v>
      </c>
      <c r="I105" s="38">
        <f>+I106+I107+I108</f>
        <v>2077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1658</v>
      </c>
      <c r="H106" s="39">
        <v>0</v>
      </c>
      <c r="I106" s="39">
        <v>1658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6088</v>
      </c>
      <c r="H107" s="39">
        <v>6059</v>
      </c>
      <c r="I107" s="39">
        <v>29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1369</v>
      </c>
      <c r="H108" s="39">
        <v>979</v>
      </c>
      <c r="I108" s="39">
        <v>390</v>
      </c>
    </row>
    <row r="109" spans="2:9" s="17" customFormat="1" ht="15">
      <c r="B109" s="38">
        <v>10489</v>
      </c>
      <c r="C109" s="38">
        <v>8840</v>
      </c>
      <c r="D109" s="38">
        <v>1649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8836</v>
      </c>
      <c r="C111" s="39">
        <v>7482</v>
      </c>
      <c r="D111" s="39">
        <v>1354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1653</v>
      </c>
      <c r="C112" s="39">
        <v>1358</v>
      </c>
      <c r="D112" s="39">
        <v>295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88190</v>
      </c>
      <c r="C113" s="38">
        <f>+C114+C115+C116+C117+C118+C119</f>
        <v>92078</v>
      </c>
      <c r="D113" s="38">
        <f>+D114+D115+D116+D117+D118+D119</f>
        <v>884</v>
      </c>
      <c r="E113" s="77" t="s">
        <v>69</v>
      </c>
      <c r="F113" s="61" t="s">
        <v>70</v>
      </c>
      <c r="G113" s="38">
        <f>+G114+G115+G116+G117+G118+G119</f>
        <v>4670</v>
      </c>
      <c r="H113" s="38">
        <f>+H114+H115+H116+H117+H118+H119</f>
        <v>4072</v>
      </c>
      <c r="I113" s="38">
        <f>+I114+I115+I116+I117+I118+I119</f>
        <v>5370</v>
      </c>
    </row>
    <row r="114" spans="2:10" s="19" customFormat="1" ht="16.149999999999999" customHeight="1">
      <c r="B114" s="39">
        <v>16</v>
      </c>
      <c r="C114" s="39">
        <v>10</v>
      </c>
      <c r="D114" s="39">
        <v>6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16</v>
      </c>
      <c r="H115" s="39">
        <v>9</v>
      </c>
      <c r="I115" s="39">
        <v>7</v>
      </c>
    </row>
    <row r="116" spans="2:10" s="19" customFormat="1" ht="16.149999999999999" customHeight="1">
      <c r="B116" s="39">
        <v>76926</v>
      </c>
      <c r="C116" s="39">
        <v>81333</v>
      </c>
      <c r="D116" s="39">
        <v>365</v>
      </c>
      <c r="E116" s="69" t="s">
        <v>75</v>
      </c>
      <c r="F116" s="70" t="s">
        <v>160</v>
      </c>
      <c r="G116" s="39">
        <v>2809</v>
      </c>
      <c r="H116" s="39">
        <v>2850</v>
      </c>
      <c r="I116" s="39">
        <v>4731</v>
      </c>
    </row>
    <row r="117" spans="2:10" s="19" customFormat="1" ht="16.149999999999999" customHeight="1">
      <c r="B117" s="39">
        <v>872</v>
      </c>
      <c r="C117" s="39">
        <v>723</v>
      </c>
      <c r="D117" s="39">
        <v>149</v>
      </c>
      <c r="E117" s="69" t="s">
        <v>76</v>
      </c>
      <c r="F117" s="70" t="s">
        <v>77</v>
      </c>
      <c r="G117" s="39">
        <v>307</v>
      </c>
      <c r="H117" s="39">
        <v>146</v>
      </c>
      <c r="I117" s="39">
        <v>161</v>
      </c>
    </row>
    <row r="118" spans="2:10" s="19" customFormat="1" ht="16.149999999999999" customHeight="1">
      <c r="B118" s="39">
        <v>1650</v>
      </c>
      <c r="C118" s="39">
        <v>1286</v>
      </c>
      <c r="D118" s="39">
        <v>364</v>
      </c>
      <c r="E118" s="27" t="s">
        <v>78</v>
      </c>
      <c r="F118" s="27" t="s">
        <v>79</v>
      </c>
      <c r="G118" s="39">
        <v>1538</v>
      </c>
      <c r="H118" s="39">
        <v>1067</v>
      </c>
      <c r="I118" s="39">
        <v>471</v>
      </c>
    </row>
    <row r="119" spans="2:10" s="51" customFormat="1" ht="16.149999999999999" customHeight="1">
      <c r="B119" s="39">
        <v>8726</v>
      </c>
      <c r="C119" s="39">
        <v>8726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46642</v>
      </c>
      <c r="C122" s="41">
        <f>+H100+H102+H105+H113-C102-C109-C113</f>
        <v>42239</v>
      </c>
      <c r="D122" s="41">
        <f>+I100+I102+I105+I113-D102-D109-D113</f>
        <v>4403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46642</v>
      </c>
      <c r="H137" s="43">
        <f>+C122</f>
        <v>42239</v>
      </c>
      <c r="I137" s="43">
        <f>+D122</f>
        <v>4403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2662</v>
      </c>
      <c r="C139" s="38">
        <f>+C140+C141</f>
        <v>1508</v>
      </c>
      <c r="D139" s="38">
        <f>+D140+D141</f>
        <v>1154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1569</v>
      </c>
      <c r="C140" s="39">
        <v>979</v>
      </c>
      <c r="D140" s="39">
        <v>590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1093</v>
      </c>
      <c r="C141" s="39">
        <v>529</v>
      </c>
      <c r="D141" s="39">
        <v>564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43980</v>
      </c>
      <c r="C144" s="41">
        <f>+H137-C139</f>
        <v>40731</v>
      </c>
      <c r="D144" s="41">
        <f>+I137-D139</f>
        <v>3249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46642</v>
      </c>
      <c r="H161" s="43">
        <f>+C122</f>
        <v>42239</v>
      </c>
      <c r="I161" s="43">
        <f>+D122</f>
        <v>4403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29886</v>
      </c>
      <c r="C163" s="38">
        <f>+H16-H17-H18+C141-H20</f>
        <v>24355</v>
      </c>
      <c r="D163" s="38">
        <f>+I16-I17-I18+D141-I20</f>
        <v>5531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2662</v>
      </c>
      <c r="C164" s="39">
        <f>+C139</f>
        <v>1508</v>
      </c>
      <c r="D164" s="39">
        <f>+D139</f>
        <v>1154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27224</v>
      </c>
      <c r="C165" s="39">
        <f>+C163-C164</f>
        <v>22847</v>
      </c>
      <c r="D165" s="39">
        <f>+D163-D164</f>
        <v>4377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16756</v>
      </c>
      <c r="C169" s="41">
        <f>+H161-C163-C166</f>
        <v>17884</v>
      </c>
      <c r="D169" s="41">
        <f>+I161-D163-D166</f>
        <v>-1128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43980</v>
      </c>
      <c r="H184" s="43">
        <f>+C144</f>
        <v>40731</v>
      </c>
      <c r="I184" s="43">
        <f>+D144</f>
        <v>3249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27224</v>
      </c>
      <c r="C186" s="38">
        <f>+C187</f>
        <v>22847</v>
      </c>
      <c r="D186" s="38">
        <f>+D187</f>
        <v>4377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27224</v>
      </c>
      <c r="C187" s="39">
        <f t="shared" si="0"/>
        <v>22847</v>
      </c>
      <c r="D187" s="39">
        <f t="shared" si="0"/>
        <v>4377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16756</v>
      </c>
      <c r="C191" s="41">
        <f>+H184-C186</f>
        <v>17884</v>
      </c>
      <c r="D191" s="41">
        <f>+I184-D186</f>
        <v>-1128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16756</v>
      </c>
      <c r="H209" s="43">
        <f>+C191</f>
        <v>17884</v>
      </c>
      <c r="I209" s="43">
        <f>+D191</f>
        <v>-1128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1891</v>
      </c>
      <c r="H211" s="38">
        <f>+H212+H213+H214</f>
        <v>1413</v>
      </c>
      <c r="I211" s="38">
        <f>+I212+I213+I214</f>
        <v>3458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24</v>
      </c>
      <c r="H212" s="39">
        <v>24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1276</v>
      </c>
      <c r="H213" s="39">
        <v>1069</v>
      </c>
      <c r="I213" s="39">
        <v>207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591</v>
      </c>
      <c r="H214" s="39">
        <v>320</v>
      </c>
      <c r="I214" s="39">
        <v>3251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570</v>
      </c>
      <c r="H216" s="40">
        <v>311</v>
      </c>
      <c r="I216" s="40">
        <v>3239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-8988</v>
      </c>
      <c r="H217" s="38">
        <f>+H218+H219+H220</f>
        <v>-10757</v>
      </c>
      <c r="I217" s="38">
        <f>+I218+I219+I220</f>
        <v>-1211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-4233</v>
      </c>
      <c r="H219" s="39">
        <v>-3884</v>
      </c>
      <c r="I219" s="39">
        <v>-349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-4755</v>
      </c>
      <c r="H220" s="39">
        <v>-6873</v>
      </c>
      <c r="I220" s="39">
        <v>-862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-3602</v>
      </c>
      <c r="H222" s="40">
        <v>-5730</v>
      </c>
      <c r="I222" s="40">
        <v>-852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9659</v>
      </c>
      <c r="C225" s="41">
        <f>+H209+H211+H217</f>
        <v>8540</v>
      </c>
      <c r="D225" s="41">
        <f>+I209+I211+I217</f>
        <v>1119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9659</v>
      </c>
      <c r="H240" s="43">
        <f>+C225</f>
        <v>8540</v>
      </c>
      <c r="I240" s="43">
        <f>+D225</f>
        <v>1119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12404</v>
      </c>
      <c r="C242" s="38">
        <f t="shared" ref="C242:D242" si="1">C243+C245</f>
        <v>9940</v>
      </c>
      <c r="D242" s="38">
        <f t="shared" si="1"/>
        <v>2464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12375</v>
      </c>
      <c r="C243" s="42">
        <v>9920</v>
      </c>
      <c r="D243" s="42">
        <v>2455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-7730</v>
      </c>
      <c r="C244" s="38">
        <v>-5801</v>
      </c>
      <c r="D244" s="38">
        <v>-1929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29</v>
      </c>
      <c r="C245" s="42">
        <v>20</v>
      </c>
      <c r="D245" s="42">
        <v>9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337</v>
      </c>
      <c r="C246" s="38">
        <v>354</v>
      </c>
      <c r="D246" s="38">
        <v>-17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4648</v>
      </c>
      <c r="C248" s="41">
        <f>+H240-C243-C244-C245-C246</f>
        <v>4047</v>
      </c>
      <c r="D248" s="41">
        <f>+I240-D243-D244-D245-D246</f>
        <v>601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69" priority="2" operator="notEqual">
      <formula>B47+B48</formula>
    </cfRule>
  </conditionalFormatting>
  <conditionalFormatting sqref="B109:D109">
    <cfRule type="cellIs" dxfId="68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226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166332</v>
      </c>
      <c r="J16" s="38">
        <f>+C46+C51+C52+C21+C25</f>
        <v>35705</v>
      </c>
      <c r="K16" s="38">
        <f>+D46+D51+D52+D21+D25</f>
        <v>88054</v>
      </c>
      <c r="L16" s="38">
        <f>+E46+E51+E52+E21+E25</f>
        <v>38558</v>
      </c>
      <c r="M16" s="38">
        <f>+F46+F51+F52+F21+F25</f>
        <v>4015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9349</v>
      </c>
      <c r="J17" s="39">
        <v>2095</v>
      </c>
      <c r="K17" s="39">
        <v>2612</v>
      </c>
      <c r="L17" s="39">
        <v>4548</v>
      </c>
      <c r="M17" s="39">
        <v>94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5899</v>
      </c>
      <c r="J18" s="39">
        <v>2226</v>
      </c>
      <c r="K18" s="39">
        <v>3447</v>
      </c>
      <c r="L18" s="39">
        <v>226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151084</v>
      </c>
      <c r="J19" s="39">
        <f>+J16-J17-J18</f>
        <v>31384</v>
      </c>
      <c r="K19" s="39">
        <f>+K16-K17-K18</f>
        <v>81995</v>
      </c>
      <c r="L19" s="39">
        <f>+L16-L17-L18</f>
        <v>33784</v>
      </c>
      <c r="M19" s="39">
        <f>+M16-M17-M18</f>
        <v>3921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2985</v>
      </c>
      <c r="J20" s="47">
        <v>607</v>
      </c>
      <c r="K20" s="47">
        <v>1830</v>
      </c>
      <c r="L20" s="47">
        <v>545</v>
      </c>
      <c r="M20" s="47">
        <v>3</v>
      </c>
      <c r="O20" s="120"/>
      <c r="P20" s="19"/>
    </row>
    <row r="21" spans="2:16" s="17" customFormat="1" ht="16.149999999999999" customHeight="1">
      <c r="B21" s="38">
        <v>47204</v>
      </c>
      <c r="C21" s="38">
        <v>7334</v>
      </c>
      <c r="D21" s="38">
        <v>21720</v>
      </c>
      <c r="E21" s="38">
        <v>16800</v>
      </c>
      <c r="F21" s="38">
        <v>1350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119128</v>
      </c>
      <c r="C23" s="41">
        <f>+J16-C21</f>
        <v>28371</v>
      </c>
      <c r="D23" s="41">
        <f>+K16-D21</f>
        <v>66334</v>
      </c>
      <c r="E23" s="41">
        <f>+L16-E21</f>
        <v>21758</v>
      </c>
      <c r="F23" s="41">
        <f>+M16-F21</f>
        <v>2665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20953</v>
      </c>
      <c r="C25" s="38">
        <v>8166</v>
      </c>
      <c r="D25" s="38">
        <v>8016</v>
      </c>
      <c r="E25" s="38">
        <v>4414</v>
      </c>
      <c r="F25" s="38">
        <v>357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98175</v>
      </c>
      <c r="C27" s="41">
        <f>+C23-C25</f>
        <v>20205</v>
      </c>
      <c r="D27" s="41">
        <f>+D23-D25</f>
        <v>58318</v>
      </c>
      <c r="E27" s="41">
        <f>+E23-E25</f>
        <v>17344</v>
      </c>
      <c r="F27" s="41">
        <f>+F23-F25</f>
        <v>2308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98175</v>
      </c>
      <c r="J44" s="43">
        <f>+C27</f>
        <v>20205</v>
      </c>
      <c r="K44" s="43">
        <f>+D27</f>
        <v>58318</v>
      </c>
      <c r="L44" s="43">
        <f>+E27</f>
        <v>17344</v>
      </c>
      <c r="M44" s="43">
        <f>+F27</f>
        <v>2308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98014</v>
      </c>
      <c r="C46" s="38">
        <v>20163</v>
      </c>
      <c r="D46" s="38">
        <v>58216</v>
      </c>
      <c r="E46" s="38">
        <v>17340</v>
      </c>
      <c r="F46" s="38">
        <v>2295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75971</v>
      </c>
      <c r="C47" s="39">
        <v>15247</v>
      </c>
      <c r="D47" s="39">
        <v>45709</v>
      </c>
      <c r="E47" s="39">
        <v>13236</v>
      </c>
      <c r="F47" s="39">
        <v>1779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22043</v>
      </c>
      <c r="C48" s="39">
        <f>SUM(C49:C50)</f>
        <v>4916</v>
      </c>
      <c r="D48" s="39">
        <f>SUM(D49:D50)</f>
        <v>12507</v>
      </c>
      <c r="E48" s="39">
        <f>SUM(E49:E50)</f>
        <v>4104</v>
      </c>
      <c r="F48" s="39">
        <f>SUM(F49:F50)</f>
        <v>516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14875</v>
      </c>
      <c r="C49" s="96">
        <v>1964</v>
      </c>
      <c r="D49" s="96">
        <v>8656</v>
      </c>
      <c r="E49" s="96">
        <v>3794</v>
      </c>
      <c r="F49" s="96">
        <v>461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7168</v>
      </c>
      <c r="C50" s="96">
        <v>2952</v>
      </c>
      <c r="D50" s="96">
        <v>3851</v>
      </c>
      <c r="E50" s="96">
        <v>310</v>
      </c>
      <c r="F50" s="96">
        <v>55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161</v>
      </c>
      <c r="C51" s="38">
        <v>42</v>
      </c>
      <c r="D51" s="38">
        <v>102</v>
      </c>
      <c r="E51" s="38">
        <v>4</v>
      </c>
      <c r="F51" s="38">
        <v>13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122369</v>
      </c>
      <c r="J70" s="38">
        <f>+J71+J75</f>
        <v>75969</v>
      </c>
      <c r="K70" s="38">
        <f>+K71+K75</f>
        <v>26500</v>
      </c>
      <c r="L70" s="38">
        <f>+L71+L75</f>
        <v>19900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111274</v>
      </c>
      <c r="J71" s="39">
        <f>+J72+J73+J74</f>
        <v>75585</v>
      </c>
      <c r="K71" s="39">
        <f>+K72+K73+K74</f>
        <v>26211</v>
      </c>
      <c r="L71" s="39">
        <f>+L72+L73+L74</f>
        <v>9478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62365</v>
      </c>
      <c r="J72" s="39">
        <v>55562</v>
      </c>
      <c r="K72" s="39">
        <v>2129</v>
      </c>
      <c r="L72" s="39">
        <v>4674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150</v>
      </c>
      <c r="J73" s="39">
        <v>48</v>
      </c>
      <c r="K73" s="39">
        <v>51</v>
      </c>
      <c r="L73" s="39">
        <v>51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48759</v>
      </c>
      <c r="J74" s="39">
        <v>19975</v>
      </c>
      <c r="K74" s="39">
        <v>24031</v>
      </c>
      <c r="L74" s="39">
        <v>4753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11095</v>
      </c>
      <c r="J75" s="39">
        <v>384</v>
      </c>
      <c r="K75" s="39">
        <v>289</v>
      </c>
      <c r="L75" s="39">
        <v>10422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-10410</v>
      </c>
      <c r="J76" s="38">
        <f>+J77+J78</f>
        <v>-2511</v>
      </c>
      <c r="K76" s="38">
        <f>+K77+K78</f>
        <v>-3140</v>
      </c>
      <c r="L76" s="38">
        <f>+L77+L78</f>
        <v>-1379</v>
      </c>
      <c r="M76" s="38">
        <f>+M77+M78</f>
        <v>-3380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-4154</v>
      </c>
      <c r="J77" s="39">
        <v>-1351</v>
      </c>
      <c r="K77" s="39">
        <v>-1563</v>
      </c>
      <c r="L77" s="39">
        <v>-1240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-6256</v>
      </c>
      <c r="J78" s="39">
        <v>-1160</v>
      </c>
      <c r="K78" s="39">
        <v>-1577</v>
      </c>
      <c r="L78" s="39">
        <v>-139</v>
      </c>
      <c r="M78" s="39">
        <v>-3380</v>
      </c>
      <c r="O78" s="120"/>
    </row>
    <row r="79" spans="2:16" s="17" customFormat="1" ht="16.149999999999999" customHeight="1">
      <c r="B79" s="38">
        <f>+B80+B81+B82</f>
        <v>16186</v>
      </c>
      <c r="C79" s="38">
        <f>+C80+C81+C82</f>
        <v>14072</v>
      </c>
      <c r="D79" s="38">
        <f>+D80+D81+D82</f>
        <v>2344</v>
      </c>
      <c r="E79" s="38">
        <f>+E80+E81+E82</f>
        <v>822</v>
      </c>
      <c r="F79" s="38">
        <f>+F80+F81+F82</f>
        <v>3</v>
      </c>
      <c r="G79" s="77" t="s">
        <v>48</v>
      </c>
      <c r="H79" s="61" t="s">
        <v>49</v>
      </c>
      <c r="I79" s="38">
        <f>I80+I81+I82</f>
        <v>8199</v>
      </c>
      <c r="J79" s="38">
        <f>+J80+J81+J82</f>
        <v>5816</v>
      </c>
      <c r="K79" s="38">
        <f>+K80+K81+K82</f>
        <v>772</v>
      </c>
      <c r="L79" s="38">
        <f>+L80+L81+L82</f>
        <v>686</v>
      </c>
      <c r="M79" s="38">
        <f>+M80+M81+M82</f>
        <v>1980</v>
      </c>
      <c r="O79" s="120"/>
    </row>
    <row r="80" spans="2:16" s="19" customFormat="1" ht="16.149999999999999" customHeight="1">
      <c r="B80" s="39">
        <v>16168</v>
      </c>
      <c r="C80" s="48">
        <v>14068</v>
      </c>
      <c r="D80" s="48">
        <v>2344</v>
      </c>
      <c r="E80" s="48">
        <v>808</v>
      </c>
      <c r="F80" s="48">
        <v>3</v>
      </c>
      <c r="G80" s="27" t="s">
        <v>50</v>
      </c>
      <c r="H80" s="27" t="s">
        <v>133</v>
      </c>
      <c r="I80" s="48">
        <v>3571</v>
      </c>
      <c r="J80" s="48">
        <v>1411</v>
      </c>
      <c r="K80" s="48">
        <v>692</v>
      </c>
      <c r="L80" s="48">
        <v>543</v>
      </c>
      <c r="M80" s="48">
        <v>1980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4298</v>
      </c>
      <c r="J81" s="48">
        <v>4085</v>
      </c>
      <c r="K81" s="48">
        <v>74</v>
      </c>
      <c r="L81" s="48">
        <v>139</v>
      </c>
      <c r="M81" s="48">
        <v>0</v>
      </c>
      <c r="O81" s="120"/>
    </row>
    <row r="82" spans="2:16" s="19" customFormat="1" ht="16.149999999999999" customHeight="1">
      <c r="B82" s="39">
        <v>18</v>
      </c>
      <c r="C82" s="48">
        <v>4</v>
      </c>
      <c r="D82" s="48">
        <v>0</v>
      </c>
      <c r="E82" s="48">
        <v>14</v>
      </c>
      <c r="F82" s="48">
        <v>0</v>
      </c>
      <c r="G82" s="27" t="s">
        <v>53</v>
      </c>
      <c r="H82" s="27" t="s">
        <v>54</v>
      </c>
      <c r="I82" s="48">
        <v>330</v>
      </c>
      <c r="J82" s="48">
        <v>320</v>
      </c>
      <c r="K82" s="48">
        <v>6</v>
      </c>
      <c r="L82" s="48">
        <v>4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103972</v>
      </c>
      <c r="C85" s="41">
        <f>+J68+J70+J76+J79-C79</f>
        <v>65202</v>
      </c>
      <c r="D85" s="41">
        <f>+K68+K70+K76+K79-D79</f>
        <v>21788</v>
      </c>
      <c r="E85" s="41">
        <f>+L68+L70+L76+L79-E79</f>
        <v>18385</v>
      </c>
      <c r="F85" s="41">
        <f>+M68+M70+M76+M79-F79</f>
        <v>-1403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103972</v>
      </c>
      <c r="J100" s="43">
        <f>+C85</f>
        <v>65202</v>
      </c>
      <c r="K100" s="43">
        <f>+D85</f>
        <v>21788</v>
      </c>
      <c r="L100" s="43">
        <f>+E85</f>
        <v>18385</v>
      </c>
      <c r="M100" s="43">
        <f>+F85</f>
        <v>-1403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16</v>
      </c>
      <c r="C102" s="38">
        <f>+C103+C104</f>
        <v>5</v>
      </c>
      <c r="D102" s="38">
        <f>+D103+D104</f>
        <v>11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114702</v>
      </c>
      <c r="J102" s="38">
        <f>+J103+J104</f>
        <v>83276</v>
      </c>
      <c r="K102" s="38">
        <f>+K103+K104</f>
        <v>23823</v>
      </c>
      <c r="L102" s="38">
        <f>+L103+L104</f>
        <v>7603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16</v>
      </c>
      <c r="C103" s="39">
        <v>5</v>
      </c>
      <c r="D103" s="39">
        <v>11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110806</v>
      </c>
      <c r="J103" s="39">
        <v>82980</v>
      </c>
      <c r="K103" s="39">
        <v>22304</v>
      </c>
      <c r="L103" s="39">
        <v>5522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3896</v>
      </c>
      <c r="J104" s="39">
        <v>296</v>
      </c>
      <c r="K104" s="39">
        <v>1519</v>
      </c>
      <c r="L104" s="39">
        <v>2081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126296</v>
      </c>
      <c r="J105" s="38">
        <f>+J106+J107+J108</f>
        <v>9628</v>
      </c>
      <c r="K105" s="38">
        <f>+K106+K107+K108</f>
        <v>374</v>
      </c>
      <c r="L105" s="38">
        <f>+L106+L107+L108</f>
        <v>310</v>
      </c>
      <c r="M105" s="38">
        <f>+M106+M107+M108</f>
        <v>115984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86596</v>
      </c>
      <c r="J106" s="39">
        <v>1723</v>
      </c>
      <c r="K106" s="39">
        <v>0</v>
      </c>
      <c r="L106" s="39">
        <v>0</v>
      </c>
      <c r="M106" s="39">
        <v>84873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7168</v>
      </c>
      <c r="J107" s="39">
        <v>6429</v>
      </c>
      <c r="K107" s="39">
        <v>374</v>
      </c>
      <c r="L107" s="39">
        <v>310</v>
      </c>
      <c r="M107" s="39">
        <v>55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32532</v>
      </c>
      <c r="J108" s="39">
        <v>1476</v>
      </c>
      <c r="K108" s="39">
        <v>0</v>
      </c>
      <c r="L108" s="39">
        <v>0</v>
      </c>
      <c r="M108" s="39">
        <v>31056</v>
      </c>
      <c r="O108" s="120"/>
      <c r="P108" s="17"/>
    </row>
    <row r="109" spans="2:16" s="17" customFormat="1" ht="15">
      <c r="B109" s="38">
        <v>113225</v>
      </c>
      <c r="C109" s="38">
        <v>11152</v>
      </c>
      <c r="D109" s="38">
        <v>1269</v>
      </c>
      <c r="E109" s="38">
        <v>545</v>
      </c>
      <c r="F109" s="38">
        <v>100259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97261</v>
      </c>
      <c r="C110" s="39">
        <v>0</v>
      </c>
      <c r="D110" s="39">
        <v>0</v>
      </c>
      <c r="E110" s="39">
        <v>0</v>
      </c>
      <c r="F110" s="39">
        <v>97261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10169</v>
      </c>
      <c r="C111" s="39">
        <v>9408</v>
      </c>
      <c r="D111" s="39">
        <v>396</v>
      </c>
      <c r="E111" s="39">
        <v>310</v>
      </c>
      <c r="F111" s="39">
        <v>55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5795</v>
      </c>
      <c r="C112" s="39">
        <v>1744</v>
      </c>
      <c r="D112" s="39">
        <v>873</v>
      </c>
      <c r="E112" s="39">
        <v>235</v>
      </c>
      <c r="F112" s="39">
        <v>2943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17452</v>
      </c>
      <c r="C113" s="38">
        <f>+C114+C115+C116+C117+C118+C119</f>
        <v>98123</v>
      </c>
      <c r="D113" s="38">
        <f>+D114+D115+D116+D117+D118+D119</f>
        <v>8597</v>
      </c>
      <c r="E113" s="38">
        <f>+E114+E115+E116+E117+E118+E119</f>
        <v>11908</v>
      </c>
      <c r="F113" s="38">
        <f>+F114+F115+F116+F117+F118+F119</f>
        <v>3724</v>
      </c>
      <c r="G113" s="77" t="s">
        <v>69</v>
      </c>
      <c r="H113" s="61" t="s">
        <v>70</v>
      </c>
      <c r="I113" s="38">
        <f>+I114+I115+I116+I117+I118+I119</f>
        <v>7373</v>
      </c>
      <c r="J113" s="38">
        <f>+J114+J115+J116+J117+J118+J119</f>
        <v>5197</v>
      </c>
      <c r="K113" s="38">
        <f>+K114+K115+K116+K117+K118+K119</f>
        <v>78797</v>
      </c>
      <c r="L113" s="38">
        <f>+L114+L115+L116+L117+L118+L119</f>
        <v>21131</v>
      </c>
      <c r="M113" s="38">
        <f>+M114+M115+M116+M117+M118+M119</f>
        <v>7148</v>
      </c>
      <c r="O113" s="19"/>
      <c r="P113" s="19"/>
    </row>
    <row r="114" spans="2:16" s="19" customFormat="1" ht="16.149999999999999" customHeight="1">
      <c r="B114" s="39">
        <v>221</v>
      </c>
      <c r="C114" s="39">
        <v>17</v>
      </c>
      <c r="D114" s="39">
        <v>86</v>
      </c>
      <c r="E114" s="39">
        <v>113</v>
      </c>
      <c r="F114" s="39">
        <v>5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175</v>
      </c>
      <c r="J115" s="39">
        <v>12</v>
      </c>
      <c r="K115" s="39">
        <v>56</v>
      </c>
      <c r="L115" s="39">
        <v>105</v>
      </c>
      <c r="M115" s="39">
        <v>2</v>
      </c>
    </row>
    <row r="116" spans="2:16" s="19" customFormat="1" ht="16.149999999999999" customHeight="1">
      <c r="B116" s="39">
        <v>0</v>
      </c>
      <c r="C116" s="39">
        <v>85828</v>
      </c>
      <c r="D116" s="39">
        <v>5421</v>
      </c>
      <c r="E116" s="39">
        <v>9957</v>
      </c>
      <c r="F116" s="39">
        <v>3694</v>
      </c>
      <c r="G116" s="69" t="s">
        <v>75</v>
      </c>
      <c r="H116" s="70" t="s">
        <v>160</v>
      </c>
      <c r="I116" s="39">
        <v>0</v>
      </c>
      <c r="J116" s="39">
        <v>3018</v>
      </c>
      <c r="K116" s="39">
        <v>77013</v>
      </c>
      <c r="L116" s="39">
        <v>19198</v>
      </c>
      <c r="M116" s="39">
        <v>5671</v>
      </c>
      <c r="O116" s="120"/>
      <c r="P116" s="17"/>
    </row>
    <row r="117" spans="2:16" s="19" customFormat="1" ht="16.149999999999999" customHeight="1">
      <c r="B117" s="39">
        <v>1981</v>
      </c>
      <c r="C117" s="39">
        <v>1978</v>
      </c>
      <c r="D117" s="39">
        <v>0</v>
      </c>
      <c r="E117" s="39">
        <v>0</v>
      </c>
      <c r="F117" s="39">
        <v>3</v>
      </c>
      <c r="G117" s="69" t="s">
        <v>76</v>
      </c>
      <c r="H117" s="70" t="s">
        <v>77</v>
      </c>
      <c r="I117" s="39">
        <v>1626</v>
      </c>
      <c r="J117" s="39">
        <v>165</v>
      </c>
      <c r="K117" s="39">
        <v>525</v>
      </c>
      <c r="L117" s="39">
        <v>25</v>
      </c>
      <c r="M117" s="39">
        <v>911</v>
      </c>
      <c r="O117" s="120"/>
    </row>
    <row r="118" spans="2:16" s="19" customFormat="1" ht="16.149999999999999" customHeight="1">
      <c r="B118" s="39">
        <v>6329</v>
      </c>
      <c r="C118" s="39">
        <v>1379</v>
      </c>
      <c r="D118" s="39">
        <v>3090</v>
      </c>
      <c r="E118" s="39">
        <v>1838</v>
      </c>
      <c r="F118" s="39">
        <v>22</v>
      </c>
      <c r="G118" s="27" t="s">
        <v>78</v>
      </c>
      <c r="H118" s="27" t="s">
        <v>79</v>
      </c>
      <c r="I118" s="39">
        <v>5572</v>
      </c>
      <c r="J118" s="39">
        <v>2002</v>
      </c>
      <c r="K118" s="39">
        <v>1203</v>
      </c>
      <c r="L118" s="39">
        <v>1803</v>
      </c>
      <c r="M118" s="39">
        <v>564</v>
      </c>
      <c r="O118" s="120"/>
    </row>
    <row r="119" spans="2:16" s="51" customFormat="1" ht="16.149999999999999" customHeight="1">
      <c r="B119" s="39">
        <v>8921</v>
      </c>
      <c r="C119" s="39">
        <v>8921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221650</v>
      </c>
      <c r="C122" s="41">
        <f>+J100+J102+J105+J113-C102-C109-C113</f>
        <v>54023</v>
      </c>
      <c r="D122" s="41">
        <f>+K100+K102+K105+K113-D102-D109-D113</f>
        <v>114905</v>
      </c>
      <c r="E122" s="41">
        <f>+L100+L102+L105+L113-E102-E109-E113</f>
        <v>34976</v>
      </c>
      <c r="F122" s="41">
        <f>+M100+M102+M105+M113-F102-F109-F113</f>
        <v>17746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221650</v>
      </c>
      <c r="J137" s="43">
        <f>+C122</f>
        <v>54023</v>
      </c>
      <c r="K137" s="43">
        <f>+D122</f>
        <v>114905</v>
      </c>
      <c r="L137" s="43">
        <f>+E122</f>
        <v>34976</v>
      </c>
      <c r="M137" s="43">
        <f>+F122</f>
        <v>17746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100599</v>
      </c>
      <c r="C139" s="38">
        <f>+C140+C141</f>
        <v>2873</v>
      </c>
      <c r="D139" s="38">
        <f>+D140+D141</f>
        <v>84081</v>
      </c>
      <c r="E139" s="38">
        <f>+E140+E141</f>
        <v>10193</v>
      </c>
      <c r="F139" s="38">
        <f>+F140+F141</f>
        <v>3452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74431</v>
      </c>
      <c r="C140" s="39">
        <v>1668</v>
      </c>
      <c r="D140" s="39">
        <v>60158</v>
      </c>
      <c r="E140" s="39">
        <v>9787</v>
      </c>
      <c r="F140" s="39">
        <v>2818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26168</v>
      </c>
      <c r="C141" s="39">
        <v>1205</v>
      </c>
      <c r="D141" s="39">
        <v>23923</v>
      </c>
      <c r="E141" s="39">
        <v>406</v>
      </c>
      <c r="F141" s="39">
        <v>634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121051</v>
      </c>
      <c r="C144" s="41">
        <f>+J137-C139</f>
        <v>51150</v>
      </c>
      <c r="D144" s="41">
        <f>+K137-D139</f>
        <v>30824</v>
      </c>
      <c r="E144" s="41">
        <f>+L137-E139</f>
        <v>24783</v>
      </c>
      <c r="F144" s="41">
        <f>+M137-F139</f>
        <v>14294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221650</v>
      </c>
      <c r="J161" s="43">
        <f>+C122</f>
        <v>54023</v>
      </c>
      <c r="K161" s="43">
        <f>+D122</f>
        <v>114905</v>
      </c>
      <c r="L161" s="43">
        <f>+E122</f>
        <v>34976</v>
      </c>
      <c r="M161" s="43">
        <f>+F122</f>
        <v>17746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174267</v>
      </c>
      <c r="C163" s="38">
        <f>+J16-J17-J18+C141-J20</f>
        <v>31982</v>
      </c>
      <c r="D163" s="38">
        <f>+K16-K17-K18+D141-K20</f>
        <v>104088</v>
      </c>
      <c r="E163" s="38">
        <f>+L16-L17-L18+E141-L20</f>
        <v>33645</v>
      </c>
      <c r="F163" s="38">
        <f>+M16-M17-M18+F141-M20</f>
        <v>4552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100599</v>
      </c>
      <c r="C164" s="39">
        <f>+C139</f>
        <v>2873</v>
      </c>
      <c r="D164" s="39">
        <f>+D139</f>
        <v>84081</v>
      </c>
      <c r="E164" s="39">
        <f>+E139</f>
        <v>10193</v>
      </c>
      <c r="F164" s="39">
        <f>+F139</f>
        <v>3452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73668</v>
      </c>
      <c r="C165" s="39">
        <f>+C163-C164</f>
        <v>29109</v>
      </c>
      <c r="D165" s="39">
        <f>+D163-D164</f>
        <v>20007</v>
      </c>
      <c r="E165" s="39">
        <f>+E163-E164</f>
        <v>23452</v>
      </c>
      <c r="F165" s="39">
        <f>+F163-F164</f>
        <v>1100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47383</v>
      </c>
      <c r="C169" s="41">
        <f>+J161-C163-C166</f>
        <v>22041</v>
      </c>
      <c r="D169" s="41">
        <f>+K161-D163-D166</f>
        <v>10817</v>
      </c>
      <c r="E169" s="41">
        <f>+L161-E163-E166</f>
        <v>1331</v>
      </c>
      <c r="F169" s="41">
        <f>+M161-F163-F166</f>
        <v>13194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121051</v>
      </c>
      <c r="J184" s="43">
        <f>+C144</f>
        <v>51150</v>
      </c>
      <c r="K184" s="43">
        <f>+D144</f>
        <v>30824</v>
      </c>
      <c r="L184" s="43">
        <f>+E144</f>
        <v>24783</v>
      </c>
      <c r="M184" s="43">
        <f>+F144</f>
        <v>14294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73668</v>
      </c>
      <c r="C186" s="38">
        <f>+C187</f>
        <v>29109</v>
      </c>
      <c r="D186" s="38">
        <f>+D187</f>
        <v>20007</v>
      </c>
      <c r="E186" s="38">
        <f>+E187</f>
        <v>23452</v>
      </c>
      <c r="F186" s="38">
        <f>+F187</f>
        <v>1100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73668</v>
      </c>
      <c r="C187" s="39">
        <f t="shared" si="1"/>
        <v>29109</v>
      </c>
      <c r="D187" s="39">
        <f t="shared" si="1"/>
        <v>20007</v>
      </c>
      <c r="E187" s="39">
        <f t="shared" si="1"/>
        <v>23452</v>
      </c>
      <c r="F187" s="39">
        <f t="shared" si="1"/>
        <v>1100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47383</v>
      </c>
      <c r="C191" s="41">
        <f>+J184-C186</f>
        <v>22041</v>
      </c>
      <c r="D191" s="41">
        <f>+K184-D186</f>
        <v>10817</v>
      </c>
      <c r="E191" s="41">
        <f>+L184-E186</f>
        <v>1331</v>
      </c>
      <c r="F191" s="41">
        <f>+M184-F186</f>
        <v>13194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47383</v>
      </c>
      <c r="J209" s="43">
        <f>+C191</f>
        <v>22041</v>
      </c>
      <c r="K209" s="43">
        <f>+D191</f>
        <v>10817</v>
      </c>
      <c r="L209" s="43">
        <f>+E191</f>
        <v>1331</v>
      </c>
      <c r="M209" s="43">
        <f>+F191</f>
        <v>13194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9977</v>
      </c>
      <c r="J211" s="38">
        <f>+J212+J213+J214</f>
        <v>1881</v>
      </c>
      <c r="K211" s="38">
        <f>+K212+K213+K214</f>
        <v>9358</v>
      </c>
      <c r="L211" s="38">
        <f>+L212+L213+L214</f>
        <v>6921</v>
      </c>
      <c r="M211" s="38">
        <f>+M212+M213+M214</f>
        <v>81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4858</v>
      </c>
      <c r="J212" s="39">
        <v>35</v>
      </c>
      <c r="K212" s="39">
        <v>2519</v>
      </c>
      <c r="L212" s="39">
        <v>2304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4229</v>
      </c>
      <c r="J213" s="39">
        <v>1060</v>
      </c>
      <c r="K213" s="39">
        <v>2821</v>
      </c>
      <c r="L213" s="39">
        <v>342</v>
      </c>
      <c r="M213" s="39">
        <v>6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890</v>
      </c>
      <c r="J214" s="39">
        <v>786</v>
      </c>
      <c r="K214" s="39">
        <v>4018</v>
      </c>
      <c r="L214" s="39">
        <v>4275</v>
      </c>
      <c r="M214" s="39">
        <v>75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606</v>
      </c>
      <c r="K216" s="40">
        <v>3826</v>
      </c>
      <c r="L216" s="40">
        <v>3757</v>
      </c>
      <c r="M216" s="40">
        <v>75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-13926</v>
      </c>
      <c r="J217" s="38">
        <f>+J218+J219+J220</f>
        <v>-10253</v>
      </c>
      <c r="K217" s="38">
        <f>+K218+K219+K220</f>
        <v>-10394</v>
      </c>
      <c r="L217" s="38">
        <f>+L218+L219+L220</f>
        <v>-1459</v>
      </c>
      <c r="M217" s="38">
        <f>+M218+M219+M220</f>
        <v>-84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-12244</v>
      </c>
      <c r="J219" s="39">
        <v>-5273</v>
      </c>
      <c r="K219" s="39">
        <v>-5996</v>
      </c>
      <c r="L219" s="39">
        <v>-972</v>
      </c>
      <c r="M219" s="39">
        <v>-3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-1682</v>
      </c>
      <c r="J220" s="39">
        <v>-4980</v>
      </c>
      <c r="K220" s="39">
        <v>-4398</v>
      </c>
      <c r="L220" s="39">
        <v>-487</v>
      </c>
      <c r="M220" s="39">
        <v>-81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-3946</v>
      </c>
      <c r="K222" s="40">
        <v>-3819</v>
      </c>
      <c r="L222" s="40">
        <v>-418</v>
      </c>
      <c r="M222" s="40">
        <v>-81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43434</v>
      </c>
      <c r="C225" s="41">
        <f>+J209+J211+J217</f>
        <v>13669</v>
      </c>
      <c r="D225" s="41">
        <f>+K209+K211+K217</f>
        <v>9781</v>
      </c>
      <c r="E225" s="41">
        <f>+L209+L211+L217</f>
        <v>6793</v>
      </c>
      <c r="F225" s="41">
        <f>+M209+M211+M217</f>
        <v>13191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43434</v>
      </c>
      <c r="J240" s="43">
        <f>+C225</f>
        <v>13669</v>
      </c>
      <c r="K240" s="43">
        <f>+D225</f>
        <v>9781</v>
      </c>
      <c r="L240" s="43">
        <f>+E225</f>
        <v>6793</v>
      </c>
      <c r="M240" s="43">
        <f>+F225</f>
        <v>13191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43955</v>
      </c>
      <c r="C242" s="38">
        <f t="shared" ref="C242:F242" si="2">C243+C245</f>
        <v>13549</v>
      </c>
      <c r="D242" s="38">
        <f t="shared" si="2"/>
        <v>18067</v>
      </c>
      <c r="E242" s="38">
        <f t="shared" si="2"/>
        <v>11913</v>
      </c>
      <c r="F242" s="38">
        <f t="shared" si="2"/>
        <v>426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43902</v>
      </c>
      <c r="C243" s="42">
        <v>13496</v>
      </c>
      <c r="D243" s="42">
        <v>18067</v>
      </c>
      <c r="E243" s="42">
        <v>11913</v>
      </c>
      <c r="F243" s="42">
        <v>426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-20953</v>
      </c>
      <c r="C244" s="38">
        <v>-8166</v>
      </c>
      <c r="D244" s="38">
        <v>-8016</v>
      </c>
      <c r="E244" s="38">
        <v>-4414</v>
      </c>
      <c r="F244" s="38">
        <v>-357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53</v>
      </c>
      <c r="C245" s="42">
        <v>53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-890</v>
      </c>
      <c r="C246" s="38">
        <v>170</v>
      </c>
      <c r="D246" s="38">
        <v>379</v>
      </c>
      <c r="E246" s="38">
        <v>-1465</v>
      </c>
      <c r="F246" s="38">
        <v>26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21322</v>
      </c>
      <c r="C248" s="41">
        <f>+J240-C243-C244-C245-C246</f>
        <v>8116</v>
      </c>
      <c r="D248" s="41">
        <f>+K240-D243-D244-D245-D246</f>
        <v>-649</v>
      </c>
      <c r="E248" s="41">
        <f>+L240-E243-E244-E245-E246</f>
        <v>759</v>
      </c>
      <c r="F248" s="41">
        <f>+M240-F243-F244-F245-F246</f>
        <v>13096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67" priority="2" operator="notEqual">
      <formula>B47+B48</formula>
    </cfRule>
  </conditionalFormatting>
  <conditionalFormatting sqref="B109:F109">
    <cfRule type="cellIs" dxfId="66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246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35705</v>
      </c>
      <c r="H16" s="38">
        <f>+C46+C51+C52+C21+C25</f>
        <v>26641</v>
      </c>
      <c r="I16" s="38">
        <f>+D46+D51+D52+D21+D25</f>
        <v>9064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2095</v>
      </c>
      <c r="H17" s="39">
        <v>587</v>
      </c>
      <c r="I17" s="39">
        <v>1508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2226</v>
      </c>
      <c r="H18" s="39">
        <v>185</v>
      </c>
      <c r="I18" s="39">
        <v>2041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31384</v>
      </c>
      <c r="H19" s="39">
        <f>+H16-H17-H18</f>
        <v>25869</v>
      </c>
      <c r="I19" s="39">
        <f>+I16-I17-I18</f>
        <v>5515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607</v>
      </c>
      <c r="H20" s="47">
        <v>412</v>
      </c>
      <c r="I20" s="47">
        <v>195</v>
      </c>
    </row>
    <row r="21" spans="2:9" s="17" customFormat="1" ht="16.149999999999999" customHeight="1">
      <c r="B21" s="38">
        <v>7334</v>
      </c>
      <c r="C21" s="38">
        <v>4093</v>
      </c>
      <c r="D21" s="38">
        <v>3241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28371</v>
      </c>
      <c r="C23" s="41">
        <f>+H16-C21</f>
        <v>22548</v>
      </c>
      <c r="D23" s="41">
        <f>+I16-D21</f>
        <v>5823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8166</v>
      </c>
      <c r="C25" s="38">
        <v>6147</v>
      </c>
      <c r="D25" s="38">
        <v>2019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20205</v>
      </c>
      <c r="C27" s="41">
        <f>+C23-C25</f>
        <v>16401</v>
      </c>
      <c r="D27" s="41">
        <f>+D23-D25</f>
        <v>3804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20205</v>
      </c>
      <c r="H44" s="43">
        <f>+C27</f>
        <v>16401</v>
      </c>
      <c r="I44" s="43">
        <f>+D27</f>
        <v>3804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20163</v>
      </c>
      <c r="C46" s="38">
        <v>16382</v>
      </c>
      <c r="D46" s="38">
        <v>3781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15247</v>
      </c>
      <c r="C47" s="39">
        <v>12010</v>
      </c>
      <c r="D47" s="39">
        <v>3237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4916</v>
      </c>
      <c r="C48" s="39">
        <f>SUM(C49:C50)</f>
        <v>4372</v>
      </c>
      <c r="D48" s="39">
        <f>SUM(D49:D50)</f>
        <v>544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1964</v>
      </c>
      <c r="C49" s="96">
        <v>1454</v>
      </c>
      <c r="D49" s="96">
        <v>510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2952</v>
      </c>
      <c r="C50" s="96">
        <v>2918</v>
      </c>
      <c r="D50" s="96">
        <v>34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42</v>
      </c>
      <c r="C51" s="38">
        <v>19</v>
      </c>
      <c r="D51" s="38">
        <v>23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75969</v>
      </c>
      <c r="H70" s="38">
        <f>+H71+H75</f>
        <v>75767</v>
      </c>
      <c r="I70" s="38">
        <f>+I71+I75</f>
        <v>202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75585</v>
      </c>
      <c r="H71" s="39">
        <f>+H72+H73+H74</f>
        <v>75521</v>
      </c>
      <c r="I71" s="39">
        <f>+I72+I73+I74</f>
        <v>64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55562</v>
      </c>
      <c r="H72" s="39">
        <v>55562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48</v>
      </c>
      <c r="H73" s="39">
        <v>48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19975</v>
      </c>
      <c r="H74" s="39">
        <v>19911</v>
      </c>
      <c r="I74" s="39">
        <v>64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384</v>
      </c>
      <c r="H75" s="39">
        <v>246</v>
      </c>
      <c r="I75" s="39">
        <v>138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-2511</v>
      </c>
      <c r="H76" s="38">
        <f>+H77+H78</f>
        <v>-1707</v>
      </c>
      <c r="I76" s="38">
        <f>+I77+I78</f>
        <v>-804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-1351</v>
      </c>
      <c r="H77" s="39">
        <v>-928</v>
      </c>
      <c r="I77" s="39">
        <v>-423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-1160</v>
      </c>
      <c r="H78" s="39">
        <v>-779</v>
      </c>
      <c r="I78" s="39">
        <v>-381</v>
      </c>
    </row>
    <row r="79" spans="2:9" s="17" customFormat="1" ht="16.149999999999999" customHeight="1">
      <c r="B79" s="38">
        <f>+B80+B81+B82</f>
        <v>14072</v>
      </c>
      <c r="C79" s="38">
        <f>+C80+C81+C82</f>
        <v>13781</v>
      </c>
      <c r="D79" s="38">
        <f>+D80+D81+D82</f>
        <v>291</v>
      </c>
      <c r="E79" s="77" t="s">
        <v>48</v>
      </c>
      <c r="F79" s="61" t="s">
        <v>49</v>
      </c>
      <c r="G79" s="38">
        <f>G80+G81+G82</f>
        <v>5816</v>
      </c>
      <c r="H79" s="38">
        <f>+H80+H81+H82</f>
        <v>5673</v>
      </c>
      <c r="I79" s="38">
        <f>+I80+I81+I82</f>
        <v>143</v>
      </c>
    </row>
    <row r="80" spans="2:9" s="19" customFormat="1" ht="16.149999999999999" customHeight="1">
      <c r="B80" s="39">
        <v>14068</v>
      </c>
      <c r="C80" s="48">
        <v>13777</v>
      </c>
      <c r="D80" s="48">
        <v>291</v>
      </c>
      <c r="E80" s="27" t="s">
        <v>50</v>
      </c>
      <c r="F80" s="27" t="s">
        <v>133</v>
      </c>
      <c r="G80" s="48">
        <v>1411</v>
      </c>
      <c r="H80" s="48">
        <v>1276</v>
      </c>
      <c r="I80" s="48">
        <v>135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4085</v>
      </c>
      <c r="H81" s="48">
        <v>4077</v>
      </c>
      <c r="I81" s="48">
        <v>8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320</v>
      </c>
      <c r="H82" s="48">
        <v>320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65202</v>
      </c>
      <c r="C85" s="41">
        <f>+H68+H70+H76+H79-C79</f>
        <v>65952</v>
      </c>
      <c r="D85" s="41">
        <f>+I68+I70+I76+I79-D79</f>
        <v>-750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65202</v>
      </c>
      <c r="H100" s="43">
        <f>+C85</f>
        <v>65952</v>
      </c>
      <c r="I100" s="43">
        <f>+D85</f>
        <v>-750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5</v>
      </c>
      <c r="C102" s="38">
        <f>+C103+C104</f>
        <v>0</v>
      </c>
      <c r="D102" s="38">
        <f>+D103+D104</f>
        <v>5</v>
      </c>
      <c r="E102" s="77" t="s">
        <v>58</v>
      </c>
      <c r="F102" s="61" t="s">
        <v>59</v>
      </c>
      <c r="G102" s="38">
        <f>+G103+G104</f>
        <v>83276</v>
      </c>
      <c r="H102" s="38">
        <f>+H103+H104</f>
        <v>83021</v>
      </c>
      <c r="I102" s="38">
        <f>+I103+I104</f>
        <v>255</v>
      </c>
    </row>
    <row r="103" spans="2:9" s="19" customFormat="1" ht="16.149999999999999" customHeight="1">
      <c r="B103" s="39">
        <v>5</v>
      </c>
      <c r="C103" s="39">
        <v>0</v>
      </c>
      <c r="D103" s="39">
        <v>5</v>
      </c>
      <c r="E103" s="69" t="s">
        <v>60</v>
      </c>
      <c r="F103" s="70" t="s">
        <v>61</v>
      </c>
      <c r="G103" s="39">
        <v>82980</v>
      </c>
      <c r="H103" s="39">
        <v>82980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296</v>
      </c>
      <c r="H104" s="39">
        <v>41</v>
      </c>
      <c r="I104" s="39">
        <v>255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9628</v>
      </c>
      <c r="H105" s="38">
        <f>+H106+H107+H108</f>
        <v>7462</v>
      </c>
      <c r="I105" s="38">
        <f>+I106+I107+I108</f>
        <v>2166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1723</v>
      </c>
      <c r="H106" s="39">
        <v>0</v>
      </c>
      <c r="I106" s="39">
        <v>1723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6429</v>
      </c>
      <c r="H107" s="39">
        <v>6395</v>
      </c>
      <c r="I107" s="39">
        <v>34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1476</v>
      </c>
      <c r="H108" s="39">
        <v>1067</v>
      </c>
      <c r="I108" s="39">
        <v>409</v>
      </c>
    </row>
    <row r="109" spans="2:9" s="17" customFormat="1" ht="15">
      <c r="B109" s="38">
        <v>11152</v>
      </c>
      <c r="C109" s="38">
        <v>9415</v>
      </c>
      <c r="D109" s="38">
        <v>1737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9408</v>
      </c>
      <c r="C111" s="39">
        <v>7995</v>
      </c>
      <c r="D111" s="39">
        <v>1413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1744</v>
      </c>
      <c r="C112" s="39">
        <v>1420</v>
      </c>
      <c r="D112" s="39">
        <v>324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98123</v>
      </c>
      <c r="C113" s="38">
        <f>+C114+C115+C116+C117+C118+C119</f>
        <v>102774</v>
      </c>
      <c r="D113" s="38">
        <f>+D114+D115+D116+D117+D118+D119</f>
        <v>971</v>
      </c>
      <c r="E113" s="77" t="s">
        <v>69</v>
      </c>
      <c r="F113" s="61" t="s">
        <v>70</v>
      </c>
      <c r="G113" s="38">
        <f>+G114+G115+G116+G117+G118+G119</f>
        <v>5197</v>
      </c>
      <c r="H113" s="38">
        <f>+H114+H115+H116+H117+H118+H119</f>
        <v>4538</v>
      </c>
      <c r="I113" s="38">
        <f>+I114+I115+I116+I117+I118+I119</f>
        <v>6281</v>
      </c>
    </row>
    <row r="114" spans="2:10" s="19" customFormat="1" ht="16.149999999999999" customHeight="1">
      <c r="B114" s="39">
        <v>17</v>
      </c>
      <c r="C114" s="39">
        <v>10</v>
      </c>
      <c r="D114" s="39">
        <v>7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12</v>
      </c>
      <c r="H115" s="39">
        <v>9</v>
      </c>
      <c r="I115" s="39">
        <v>3</v>
      </c>
    </row>
    <row r="116" spans="2:10" s="19" customFormat="1" ht="16.149999999999999" customHeight="1">
      <c r="B116" s="39">
        <v>85828</v>
      </c>
      <c r="C116" s="39">
        <v>91135</v>
      </c>
      <c r="D116" s="39">
        <v>315</v>
      </c>
      <c r="E116" s="69" t="s">
        <v>75</v>
      </c>
      <c r="F116" s="70" t="s">
        <v>160</v>
      </c>
      <c r="G116" s="39">
        <v>3018</v>
      </c>
      <c r="H116" s="39">
        <v>2988</v>
      </c>
      <c r="I116" s="39">
        <v>5652</v>
      </c>
    </row>
    <row r="117" spans="2:10" s="19" customFormat="1" ht="16.149999999999999" customHeight="1">
      <c r="B117" s="39">
        <v>1978</v>
      </c>
      <c r="C117" s="39">
        <v>1788</v>
      </c>
      <c r="D117" s="39">
        <v>190</v>
      </c>
      <c r="E117" s="69" t="s">
        <v>76</v>
      </c>
      <c r="F117" s="70" t="s">
        <v>77</v>
      </c>
      <c r="G117" s="39">
        <v>165</v>
      </c>
      <c r="H117" s="39">
        <v>99</v>
      </c>
      <c r="I117" s="39">
        <v>66</v>
      </c>
    </row>
    <row r="118" spans="2:10" s="19" customFormat="1" ht="16.149999999999999" customHeight="1">
      <c r="B118" s="39">
        <v>1379</v>
      </c>
      <c r="C118" s="39">
        <v>920</v>
      </c>
      <c r="D118" s="39">
        <v>459</v>
      </c>
      <c r="E118" s="27" t="s">
        <v>78</v>
      </c>
      <c r="F118" s="27" t="s">
        <v>79</v>
      </c>
      <c r="G118" s="39">
        <v>2002</v>
      </c>
      <c r="H118" s="39">
        <v>1442</v>
      </c>
      <c r="I118" s="39">
        <v>560</v>
      </c>
    </row>
    <row r="119" spans="2:10" s="51" customFormat="1" ht="16.149999999999999" customHeight="1">
      <c r="B119" s="39">
        <v>8921</v>
      </c>
      <c r="C119" s="39">
        <v>8921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54023</v>
      </c>
      <c r="C122" s="41">
        <f>+H100+H102+H105+H113-C102-C109-C113</f>
        <v>48784</v>
      </c>
      <c r="D122" s="41">
        <f>+I100+I102+I105+I113-D102-D109-D113</f>
        <v>5239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54023</v>
      </c>
      <c r="H137" s="43">
        <f>+C122</f>
        <v>48784</v>
      </c>
      <c r="I137" s="43">
        <f>+D122</f>
        <v>5239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2873</v>
      </c>
      <c r="C139" s="38">
        <f>+C140+C141</f>
        <v>1640</v>
      </c>
      <c r="D139" s="38">
        <f>+D140+D141</f>
        <v>1233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1668</v>
      </c>
      <c r="C140" s="39">
        <v>1017</v>
      </c>
      <c r="D140" s="39">
        <v>651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1205</v>
      </c>
      <c r="C141" s="39">
        <v>623</v>
      </c>
      <c r="D141" s="39">
        <v>582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51150</v>
      </c>
      <c r="C144" s="41">
        <f>+H137-C139</f>
        <v>47144</v>
      </c>
      <c r="D144" s="41">
        <f>+I137-D139</f>
        <v>4006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54023</v>
      </c>
      <c r="H161" s="43">
        <f>+C122</f>
        <v>48784</v>
      </c>
      <c r="I161" s="43">
        <f>+D122</f>
        <v>5239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31982</v>
      </c>
      <c r="C163" s="38">
        <f>+H16-H17-H18+C141-H20</f>
        <v>26080</v>
      </c>
      <c r="D163" s="38">
        <f>+I16-I17-I18+D141-I20</f>
        <v>5902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2873</v>
      </c>
      <c r="C164" s="39">
        <f>+C139</f>
        <v>1640</v>
      </c>
      <c r="D164" s="39">
        <f>+D139</f>
        <v>1233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29109</v>
      </c>
      <c r="C165" s="39">
        <f>+C163-C164</f>
        <v>24440</v>
      </c>
      <c r="D165" s="39">
        <f>+D163-D164</f>
        <v>4669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22041</v>
      </c>
      <c r="C169" s="41">
        <f>+H161-C163-C166</f>
        <v>22704</v>
      </c>
      <c r="D169" s="41">
        <f>+I161-D163-D166</f>
        <v>-663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51150</v>
      </c>
      <c r="H184" s="43">
        <f>+C144</f>
        <v>47144</v>
      </c>
      <c r="I184" s="43">
        <f>+D144</f>
        <v>4006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29109</v>
      </c>
      <c r="C186" s="38">
        <f>+C187</f>
        <v>24440</v>
      </c>
      <c r="D186" s="38">
        <f>+D187</f>
        <v>4669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29109</v>
      </c>
      <c r="C187" s="39">
        <f t="shared" si="0"/>
        <v>24440</v>
      </c>
      <c r="D187" s="39">
        <f t="shared" si="0"/>
        <v>4669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22041</v>
      </c>
      <c r="C191" s="41">
        <f>+H184-C186</f>
        <v>22704</v>
      </c>
      <c r="D191" s="41">
        <f>+I184-D186</f>
        <v>-663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22041</v>
      </c>
      <c r="H209" s="43">
        <f>+C191</f>
        <v>22704</v>
      </c>
      <c r="I209" s="43">
        <f>+D191</f>
        <v>-663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1881</v>
      </c>
      <c r="H211" s="38">
        <f>+H212+H213+H214</f>
        <v>1409</v>
      </c>
      <c r="I211" s="38">
        <f>+I212+I213+I214</f>
        <v>4617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35</v>
      </c>
      <c r="H212" s="39">
        <v>35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1060</v>
      </c>
      <c r="H213" s="39">
        <v>901</v>
      </c>
      <c r="I213" s="39">
        <v>159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786</v>
      </c>
      <c r="H214" s="39">
        <v>473</v>
      </c>
      <c r="I214" s="39">
        <v>4458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606</v>
      </c>
      <c r="H216" s="40">
        <v>329</v>
      </c>
      <c r="I216" s="40">
        <v>4422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-10253</v>
      </c>
      <c r="H217" s="38">
        <f>+H218+H219+H220</f>
        <v>-12733</v>
      </c>
      <c r="I217" s="38">
        <f>+I218+I219+I220</f>
        <v>-1665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-5273</v>
      </c>
      <c r="H219" s="39">
        <v>-4646</v>
      </c>
      <c r="I219" s="39">
        <v>-627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-4980</v>
      </c>
      <c r="H220" s="39">
        <v>-8087</v>
      </c>
      <c r="I220" s="39">
        <v>-1038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-3946</v>
      </c>
      <c r="H222" s="40">
        <v>-7069</v>
      </c>
      <c r="I222" s="40">
        <v>-1022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13669</v>
      </c>
      <c r="C225" s="41">
        <f>+H209+H211+H217</f>
        <v>11380</v>
      </c>
      <c r="D225" s="41">
        <f>+I209+I211+I217</f>
        <v>2289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13669</v>
      </c>
      <c r="H240" s="43">
        <f>+C225</f>
        <v>11380</v>
      </c>
      <c r="I240" s="43">
        <f>+D225</f>
        <v>2289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13549</v>
      </c>
      <c r="C242" s="38">
        <f t="shared" ref="C242:D242" si="1">C243+C245</f>
        <v>10670</v>
      </c>
      <c r="D242" s="38">
        <f t="shared" si="1"/>
        <v>2879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13496</v>
      </c>
      <c r="C243" s="42">
        <v>10632</v>
      </c>
      <c r="D243" s="42">
        <v>2864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-8166</v>
      </c>
      <c r="C244" s="38">
        <v>-6147</v>
      </c>
      <c r="D244" s="38">
        <v>-2019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53</v>
      </c>
      <c r="C245" s="42">
        <v>38</v>
      </c>
      <c r="D245" s="42">
        <v>15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170</v>
      </c>
      <c r="C246" s="38">
        <v>446</v>
      </c>
      <c r="D246" s="38">
        <v>-276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8116</v>
      </c>
      <c r="C248" s="41">
        <f>+H240-C243-C244-C245-C246</f>
        <v>6411</v>
      </c>
      <c r="D248" s="41">
        <f>+I240-D243-D244-D245-D246</f>
        <v>1705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65" priority="2" operator="notEqual">
      <formula>B47+B48</formula>
    </cfRule>
  </conditionalFormatting>
  <conditionalFormatting sqref="B109:D109">
    <cfRule type="cellIs" dxfId="64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225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184418</v>
      </c>
      <c r="J16" s="38">
        <f>+C46+C51+C52+C21+C25</f>
        <v>39022</v>
      </c>
      <c r="K16" s="38">
        <f>+D46+D51+D52+D21+D25</f>
        <v>98690</v>
      </c>
      <c r="L16" s="38">
        <f>+E46+E51+E52+E21+E25</f>
        <v>42465</v>
      </c>
      <c r="M16" s="38">
        <f>+F46+F51+F52+F21+F25</f>
        <v>4241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10240</v>
      </c>
      <c r="J17" s="39">
        <v>2365</v>
      </c>
      <c r="K17" s="39">
        <v>2838</v>
      </c>
      <c r="L17" s="39">
        <v>4949</v>
      </c>
      <c r="M17" s="39">
        <v>88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6574</v>
      </c>
      <c r="J18" s="39">
        <v>2520</v>
      </c>
      <c r="K18" s="39">
        <v>3808</v>
      </c>
      <c r="L18" s="39">
        <v>246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167604</v>
      </c>
      <c r="J19" s="39">
        <f>+J16-J17-J18</f>
        <v>34137</v>
      </c>
      <c r="K19" s="39">
        <f>+K16-K17-K18</f>
        <v>92044</v>
      </c>
      <c r="L19" s="39">
        <f>+L16-L17-L18</f>
        <v>37270</v>
      </c>
      <c r="M19" s="39">
        <f>+M16-M17-M18</f>
        <v>4153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3213</v>
      </c>
      <c r="J20" s="47">
        <v>662</v>
      </c>
      <c r="K20" s="47">
        <v>1902</v>
      </c>
      <c r="L20" s="47">
        <v>646</v>
      </c>
      <c r="M20" s="47">
        <v>3</v>
      </c>
      <c r="O20" s="120"/>
      <c r="P20" s="19"/>
    </row>
    <row r="21" spans="2:16" s="17" customFormat="1" ht="16.149999999999999" customHeight="1">
      <c r="B21" s="38">
        <v>54343</v>
      </c>
      <c r="C21" s="38">
        <v>8835</v>
      </c>
      <c r="D21" s="38">
        <v>25405</v>
      </c>
      <c r="E21" s="38">
        <v>18674</v>
      </c>
      <c r="F21" s="38">
        <v>1429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130075</v>
      </c>
      <c r="C23" s="41">
        <f>+J16-C21</f>
        <v>30187</v>
      </c>
      <c r="D23" s="41">
        <f>+K16-D21</f>
        <v>73285</v>
      </c>
      <c r="E23" s="41">
        <f>+L16-E21</f>
        <v>23791</v>
      </c>
      <c r="F23" s="41">
        <f>+M16-F21</f>
        <v>2812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22537</v>
      </c>
      <c r="C25" s="38">
        <v>8570</v>
      </c>
      <c r="D25" s="38">
        <v>8802</v>
      </c>
      <c r="E25" s="38">
        <v>4797</v>
      </c>
      <c r="F25" s="38">
        <v>368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107538</v>
      </c>
      <c r="C27" s="41">
        <f>+C23-C25</f>
        <v>21617</v>
      </c>
      <c r="D27" s="41">
        <f>+D23-D25</f>
        <v>64483</v>
      </c>
      <c r="E27" s="41">
        <f>+E23-E25</f>
        <v>18994</v>
      </c>
      <c r="F27" s="41">
        <f>+F23-F25</f>
        <v>2444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107538</v>
      </c>
      <c r="J44" s="43">
        <f>+C27</f>
        <v>21617</v>
      </c>
      <c r="K44" s="43">
        <f>+D27</f>
        <v>64483</v>
      </c>
      <c r="L44" s="43">
        <f>+E27</f>
        <v>18994</v>
      </c>
      <c r="M44" s="43">
        <f>+F27</f>
        <v>2444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107361</v>
      </c>
      <c r="C46" s="38">
        <v>21568</v>
      </c>
      <c r="D46" s="38">
        <v>64375</v>
      </c>
      <c r="E46" s="38">
        <v>18989</v>
      </c>
      <c r="F46" s="38">
        <v>2429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83769</v>
      </c>
      <c r="C47" s="39">
        <v>16478</v>
      </c>
      <c r="D47" s="39">
        <v>50875</v>
      </c>
      <c r="E47" s="39">
        <v>14532</v>
      </c>
      <c r="F47" s="39">
        <v>1884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23592</v>
      </c>
      <c r="C48" s="39">
        <f>SUM(C49:C50)</f>
        <v>5090</v>
      </c>
      <c r="D48" s="39">
        <f>SUM(D49:D50)</f>
        <v>13500</v>
      </c>
      <c r="E48" s="39">
        <f>SUM(E49:E50)</f>
        <v>4457</v>
      </c>
      <c r="F48" s="39">
        <f>SUM(F49:F50)</f>
        <v>545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15974</v>
      </c>
      <c r="C49" s="96">
        <v>1966</v>
      </c>
      <c r="D49" s="96">
        <v>9426</v>
      </c>
      <c r="E49" s="96">
        <v>4098</v>
      </c>
      <c r="F49" s="96">
        <v>484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7618</v>
      </c>
      <c r="C50" s="96">
        <v>3124</v>
      </c>
      <c r="D50" s="96">
        <v>4074</v>
      </c>
      <c r="E50" s="96">
        <v>359</v>
      </c>
      <c r="F50" s="96">
        <v>61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177</v>
      </c>
      <c r="C51" s="38">
        <v>49</v>
      </c>
      <c r="D51" s="38">
        <v>108</v>
      </c>
      <c r="E51" s="38">
        <v>5</v>
      </c>
      <c r="F51" s="38">
        <v>15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123013</v>
      </c>
      <c r="J70" s="38">
        <f>+J71+J75</f>
        <v>77188</v>
      </c>
      <c r="K70" s="38">
        <f>+K71+K75</f>
        <v>25383</v>
      </c>
      <c r="L70" s="38">
        <f>+L71+L75</f>
        <v>20442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111351</v>
      </c>
      <c r="J71" s="39">
        <f>+J72+J73+J74</f>
        <v>76770</v>
      </c>
      <c r="K71" s="39">
        <f>+K72+K73+K74</f>
        <v>25101</v>
      </c>
      <c r="L71" s="39">
        <f>+L72+L73+L74</f>
        <v>9480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62743</v>
      </c>
      <c r="J72" s="39">
        <v>55463</v>
      </c>
      <c r="K72" s="39">
        <v>2442</v>
      </c>
      <c r="L72" s="39">
        <v>4838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145</v>
      </c>
      <c r="J73" s="39">
        <v>48</v>
      </c>
      <c r="K73" s="39">
        <v>52</v>
      </c>
      <c r="L73" s="39">
        <v>45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48463</v>
      </c>
      <c r="J74" s="39">
        <v>21259</v>
      </c>
      <c r="K74" s="39">
        <v>22607</v>
      </c>
      <c r="L74" s="39">
        <v>4597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11662</v>
      </c>
      <c r="J75" s="39">
        <v>418</v>
      </c>
      <c r="K75" s="39">
        <v>282</v>
      </c>
      <c r="L75" s="39">
        <v>10962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-11858</v>
      </c>
      <c r="J76" s="38">
        <f>+J77+J78</f>
        <v>-2759</v>
      </c>
      <c r="K76" s="38">
        <f>+K77+K78</f>
        <v>-3731</v>
      </c>
      <c r="L76" s="38">
        <f>+L77+L78</f>
        <v>-1504</v>
      </c>
      <c r="M76" s="38">
        <f>+M77+M78</f>
        <v>-3864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-4714</v>
      </c>
      <c r="J77" s="39">
        <v>-1485</v>
      </c>
      <c r="K77" s="39">
        <v>-1878</v>
      </c>
      <c r="L77" s="39">
        <v>-1351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-7144</v>
      </c>
      <c r="J78" s="39">
        <v>-1274</v>
      </c>
      <c r="K78" s="39">
        <v>-1853</v>
      </c>
      <c r="L78" s="39">
        <v>-153</v>
      </c>
      <c r="M78" s="39">
        <v>-3864</v>
      </c>
      <c r="O78" s="120"/>
    </row>
    <row r="79" spans="2:16" s="17" customFormat="1" ht="16.149999999999999" customHeight="1">
      <c r="B79" s="38">
        <f>+B80+B81+B82</f>
        <v>17032</v>
      </c>
      <c r="C79" s="38">
        <f>+C80+C81+C82</f>
        <v>14355</v>
      </c>
      <c r="D79" s="38">
        <f>+D80+D81+D82</f>
        <v>2664</v>
      </c>
      <c r="E79" s="38">
        <f>+E80+E81+E82</f>
        <v>1206</v>
      </c>
      <c r="F79" s="38">
        <f>+F80+F81+F82</f>
        <v>3</v>
      </c>
      <c r="G79" s="77" t="s">
        <v>48</v>
      </c>
      <c r="H79" s="61" t="s">
        <v>49</v>
      </c>
      <c r="I79" s="38">
        <f>I80+I81+I82</f>
        <v>10810</v>
      </c>
      <c r="J79" s="38">
        <f>+J80+J81+J82</f>
        <v>7195</v>
      </c>
      <c r="K79" s="38">
        <f>+K80+K81+K82</f>
        <v>1171</v>
      </c>
      <c r="L79" s="38">
        <f>+L80+L81+L82</f>
        <v>993</v>
      </c>
      <c r="M79" s="38">
        <f>+M80+M81+M82</f>
        <v>2647</v>
      </c>
      <c r="O79" s="120"/>
    </row>
    <row r="80" spans="2:16" s="19" customFormat="1" ht="16.149999999999999" customHeight="1">
      <c r="B80" s="39">
        <v>17009</v>
      </c>
      <c r="C80" s="48">
        <v>14351</v>
      </c>
      <c r="D80" s="48">
        <v>2664</v>
      </c>
      <c r="E80" s="48">
        <v>1187</v>
      </c>
      <c r="F80" s="48">
        <v>3</v>
      </c>
      <c r="G80" s="27" t="s">
        <v>50</v>
      </c>
      <c r="H80" s="27" t="s">
        <v>133</v>
      </c>
      <c r="I80" s="48">
        <v>5469</v>
      </c>
      <c r="J80" s="48">
        <v>1999</v>
      </c>
      <c r="K80" s="48">
        <v>1117</v>
      </c>
      <c r="L80" s="48">
        <v>903</v>
      </c>
      <c r="M80" s="48">
        <v>2646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4839</v>
      </c>
      <c r="J81" s="48">
        <v>4708</v>
      </c>
      <c r="K81" s="48">
        <v>47</v>
      </c>
      <c r="L81" s="48">
        <v>83</v>
      </c>
      <c r="M81" s="48">
        <v>1</v>
      </c>
      <c r="O81" s="120"/>
    </row>
    <row r="82" spans="2:16" s="19" customFormat="1" ht="16.149999999999999" customHeight="1">
      <c r="B82" s="39">
        <v>23</v>
      </c>
      <c r="C82" s="48">
        <v>4</v>
      </c>
      <c r="D82" s="48">
        <v>0</v>
      </c>
      <c r="E82" s="48">
        <v>19</v>
      </c>
      <c r="F82" s="48">
        <v>0</v>
      </c>
      <c r="G82" s="27" t="s">
        <v>53</v>
      </c>
      <c r="H82" s="27" t="s">
        <v>54</v>
      </c>
      <c r="I82" s="48">
        <v>502</v>
      </c>
      <c r="J82" s="48">
        <v>488</v>
      </c>
      <c r="K82" s="48">
        <v>7</v>
      </c>
      <c r="L82" s="48">
        <v>7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104933</v>
      </c>
      <c r="C85" s="41">
        <f>+J68+J70+J76+J79-C79</f>
        <v>67269</v>
      </c>
      <c r="D85" s="41">
        <f>+K68+K70+K76+K79-D79</f>
        <v>20159</v>
      </c>
      <c r="E85" s="41">
        <f>+L68+L70+L76+L79-E79</f>
        <v>18725</v>
      </c>
      <c r="F85" s="41">
        <f>+M68+M70+M76+M79-F79</f>
        <v>-1220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104933</v>
      </c>
      <c r="J100" s="43">
        <f>+C85</f>
        <v>67269</v>
      </c>
      <c r="K100" s="43">
        <f>+D85</f>
        <v>20159</v>
      </c>
      <c r="L100" s="43">
        <f>+E85</f>
        <v>18725</v>
      </c>
      <c r="M100" s="43">
        <f>+F85</f>
        <v>-1220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29</v>
      </c>
      <c r="C102" s="38">
        <f>+C103+C104</f>
        <v>21</v>
      </c>
      <c r="D102" s="38">
        <f>+D103+D104</f>
        <v>8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135000</v>
      </c>
      <c r="J102" s="38">
        <f>+J103+J104</f>
        <v>99458</v>
      </c>
      <c r="K102" s="38">
        <f>+K103+K104</f>
        <v>26855</v>
      </c>
      <c r="L102" s="38">
        <f>+L103+L104</f>
        <v>8687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29</v>
      </c>
      <c r="C103" s="39">
        <v>21</v>
      </c>
      <c r="D103" s="39">
        <v>8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130603</v>
      </c>
      <c r="J103" s="39">
        <v>99149</v>
      </c>
      <c r="K103" s="39">
        <v>24975</v>
      </c>
      <c r="L103" s="39">
        <v>6479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4397</v>
      </c>
      <c r="J104" s="39">
        <v>309</v>
      </c>
      <c r="K104" s="39">
        <v>1880</v>
      </c>
      <c r="L104" s="39">
        <v>2208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135643</v>
      </c>
      <c r="J105" s="38">
        <f>+J106+J107+J108</f>
        <v>10021</v>
      </c>
      <c r="K105" s="38">
        <f>+K106+K107+K108</f>
        <v>412</v>
      </c>
      <c r="L105" s="38">
        <f>+L106+L107+L108</f>
        <v>359</v>
      </c>
      <c r="M105" s="38">
        <f>+M106+M107+M108</f>
        <v>124851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93234</v>
      </c>
      <c r="J106" s="39">
        <v>1730</v>
      </c>
      <c r="K106" s="39">
        <v>0</v>
      </c>
      <c r="L106" s="39">
        <v>0</v>
      </c>
      <c r="M106" s="39">
        <v>91504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7618</v>
      </c>
      <c r="J107" s="39">
        <v>6786</v>
      </c>
      <c r="K107" s="39">
        <v>412</v>
      </c>
      <c r="L107" s="39">
        <v>359</v>
      </c>
      <c r="M107" s="39">
        <v>61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34791</v>
      </c>
      <c r="J108" s="39">
        <v>1505</v>
      </c>
      <c r="K108" s="39">
        <v>0</v>
      </c>
      <c r="L108" s="39">
        <v>0</v>
      </c>
      <c r="M108" s="39">
        <v>33286</v>
      </c>
      <c r="O108" s="120"/>
      <c r="P108" s="17"/>
    </row>
    <row r="109" spans="2:16" s="17" customFormat="1" ht="15">
      <c r="B109" s="38">
        <v>123081</v>
      </c>
      <c r="C109" s="38">
        <v>12469</v>
      </c>
      <c r="D109" s="38">
        <v>1595</v>
      </c>
      <c r="E109" s="38">
        <v>612</v>
      </c>
      <c r="F109" s="38">
        <v>108405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105273</v>
      </c>
      <c r="C110" s="39">
        <v>0</v>
      </c>
      <c r="D110" s="39">
        <v>0</v>
      </c>
      <c r="E110" s="39">
        <v>0</v>
      </c>
      <c r="F110" s="39">
        <v>105273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11007</v>
      </c>
      <c r="C111" s="39">
        <v>10147</v>
      </c>
      <c r="D111" s="39">
        <v>440</v>
      </c>
      <c r="E111" s="39">
        <v>359</v>
      </c>
      <c r="F111" s="39">
        <v>61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6801</v>
      </c>
      <c r="C112" s="39">
        <v>2322</v>
      </c>
      <c r="D112" s="39">
        <v>1155</v>
      </c>
      <c r="E112" s="39">
        <v>253</v>
      </c>
      <c r="F112" s="39">
        <v>3071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17926</v>
      </c>
      <c r="C113" s="38">
        <f>+C114+C115+C116+C117+C118+C119</f>
        <v>106364</v>
      </c>
      <c r="D113" s="38">
        <f>+D114+D115+D116+D117+D118+D119</f>
        <v>9301</v>
      </c>
      <c r="E113" s="38">
        <f>+E114+E115+E116+E117+E118+E119</f>
        <v>13159</v>
      </c>
      <c r="F113" s="38">
        <f>+F114+F115+F116+F117+F118+F119</f>
        <v>4069</v>
      </c>
      <c r="G113" s="77" t="s">
        <v>69</v>
      </c>
      <c r="H113" s="61" t="s">
        <v>70</v>
      </c>
      <c r="I113" s="38">
        <f>+I114+I115+I116+I117+I118+I119</f>
        <v>7819</v>
      </c>
      <c r="J113" s="38">
        <f>+J114+J115+J116+J117+J118+J119</f>
        <v>5559</v>
      </c>
      <c r="K113" s="38">
        <f>+K114+K115+K116+K117+K118+K119</f>
        <v>86770</v>
      </c>
      <c r="L113" s="38">
        <f>+L114+L115+L116+L117+L118+L119</f>
        <v>22946</v>
      </c>
      <c r="M113" s="38">
        <f>+M114+M115+M116+M117+M118+M119</f>
        <v>7511</v>
      </c>
      <c r="O113" s="19"/>
      <c r="P113" s="19"/>
    </row>
    <row r="114" spans="2:16" s="19" customFormat="1" ht="16.149999999999999" customHeight="1">
      <c r="B114" s="39">
        <v>255</v>
      </c>
      <c r="C114" s="39">
        <v>17</v>
      </c>
      <c r="D114" s="39">
        <v>88</v>
      </c>
      <c r="E114" s="39">
        <v>144</v>
      </c>
      <c r="F114" s="39">
        <v>6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204</v>
      </c>
      <c r="J115" s="39">
        <v>15</v>
      </c>
      <c r="K115" s="39">
        <v>52</v>
      </c>
      <c r="L115" s="39">
        <v>134</v>
      </c>
      <c r="M115" s="39">
        <v>3</v>
      </c>
    </row>
    <row r="116" spans="2:16" s="19" customFormat="1" ht="16.149999999999999" customHeight="1">
      <c r="B116" s="39">
        <v>0</v>
      </c>
      <c r="C116" s="39">
        <v>93845</v>
      </c>
      <c r="D116" s="39">
        <v>6078</v>
      </c>
      <c r="E116" s="39">
        <v>11006</v>
      </c>
      <c r="F116" s="39">
        <v>4038</v>
      </c>
      <c r="G116" s="69" t="s">
        <v>75</v>
      </c>
      <c r="H116" s="70" t="s">
        <v>160</v>
      </c>
      <c r="I116" s="39">
        <v>0</v>
      </c>
      <c r="J116" s="39">
        <v>3599</v>
      </c>
      <c r="K116" s="39">
        <v>84745</v>
      </c>
      <c r="L116" s="39">
        <v>20609</v>
      </c>
      <c r="M116" s="39">
        <v>6014</v>
      </c>
      <c r="O116" s="120"/>
      <c r="P116" s="17"/>
    </row>
    <row r="117" spans="2:16" s="19" customFormat="1" ht="16.149999999999999" customHeight="1">
      <c r="B117" s="39">
        <v>1739</v>
      </c>
      <c r="C117" s="39">
        <v>1736</v>
      </c>
      <c r="D117" s="39">
        <v>0</v>
      </c>
      <c r="E117" s="39">
        <v>0</v>
      </c>
      <c r="F117" s="39">
        <v>3</v>
      </c>
      <c r="G117" s="69" t="s">
        <v>76</v>
      </c>
      <c r="H117" s="70" t="s">
        <v>77</v>
      </c>
      <c r="I117" s="39">
        <v>1764</v>
      </c>
      <c r="J117" s="39">
        <v>177</v>
      </c>
      <c r="K117" s="39">
        <v>581</v>
      </c>
      <c r="L117" s="39">
        <v>56</v>
      </c>
      <c r="M117" s="39">
        <v>950</v>
      </c>
      <c r="O117" s="120"/>
    </row>
    <row r="118" spans="2:16" s="19" customFormat="1" ht="16.149999999999999" customHeight="1">
      <c r="B118" s="39">
        <v>7507</v>
      </c>
      <c r="C118" s="39">
        <v>2341</v>
      </c>
      <c r="D118" s="39">
        <v>3135</v>
      </c>
      <c r="E118" s="39">
        <v>2009</v>
      </c>
      <c r="F118" s="39">
        <v>22</v>
      </c>
      <c r="G118" s="27" t="s">
        <v>78</v>
      </c>
      <c r="H118" s="27" t="s">
        <v>79</v>
      </c>
      <c r="I118" s="39">
        <v>5851</v>
      </c>
      <c r="J118" s="39">
        <v>1768</v>
      </c>
      <c r="K118" s="39">
        <v>1392</v>
      </c>
      <c r="L118" s="39">
        <v>2147</v>
      </c>
      <c r="M118" s="39">
        <v>544</v>
      </c>
      <c r="O118" s="120"/>
    </row>
    <row r="119" spans="2:16" s="51" customFormat="1" ht="16.149999999999999" customHeight="1">
      <c r="B119" s="39">
        <v>8425</v>
      </c>
      <c r="C119" s="39">
        <v>8425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242359</v>
      </c>
      <c r="C122" s="41">
        <f>+J100+J102+J105+J113-C102-C109-C113</f>
        <v>63453</v>
      </c>
      <c r="D122" s="41">
        <f>+K100+K102+K105+K113-D102-D109-D113</f>
        <v>123292</v>
      </c>
      <c r="E122" s="41">
        <f>+L100+L102+L105+L113-E102-E109-E113</f>
        <v>36946</v>
      </c>
      <c r="F122" s="41">
        <f>+M100+M102+M105+M113-F102-F109-F113</f>
        <v>18668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242359</v>
      </c>
      <c r="J137" s="43">
        <f>+C122</f>
        <v>63453</v>
      </c>
      <c r="K137" s="43">
        <f>+D122</f>
        <v>123292</v>
      </c>
      <c r="L137" s="43">
        <f>+E122</f>
        <v>36946</v>
      </c>
      <c r="M137" s="43">
        <f>+F122</f>
        <v>18668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109500</v>
      </c>
      <c r="C139" s="38">
        <f>+C140+C141</f>
        <v>2998</v>
      </c>
      <c r="D139" s="38">
        <f>+D140+D141</f>
        <v>91518</v>
      </c>
      <c r="E139" s="38">
        <f>+E140+E141</f>
        <v>11360</v>
      </c>
      <c r="F139" s="38">
        <f>+F140+F141</f>
        <v>3624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83460</v>
      </c>
      <c r="C140" s="39">
        <v>1854</v>
      </c>
      <c r="D140" s="39">
        <v>67741</v>
      </c>
      <c r="E140" s="39">
        <v>10901</v>
      </c>
      <c r="F140" s="39">
        <v>2964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26040</v>
      </c>
      <c r="C141" s="39">
        <v>1144</v>
      </c>
      <c r="D141" s="39">
        <v>23777</v>
      </c>
      <c r="E141" s="39">
        <v>459</v>
      </c>
      <c r="F141" s="39">
        <v>660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132859</v>
      </c>
      <c r="C144" s="41">
        <f>+J137-C139</f>
        <v>60455</v>
      </c>
      <c r="D144" s="41">
        <f>+K137-D139</f>
        <v>31774</v>
      </c>
      <c r="E144" s="41">
        <f>+L137-E139</f>
        <v>25586</v>
      </c>
      <c r="F144" s="41">
        <f>+M137-F139</f>
        <v>15044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242359</v>
      </c>
      <c r="J161" s="43">
        <f>+C122</f>
        <v>63453</v>
      </c>
      <c r="K161" s="43">
        <f>+D122</f>
        <v>123292</v>
      </c>
      <c r="L161" s="43">
        <f>+E122</f>
        <v>36946</v>
      </c>
      <c r="M161" s="43">
        <f>+F122</f>
        <v>18668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190431</v>
      </c>
      <c r="C163" s="38">
        <f>+J16-J17-J18+C141-J20</f>
        <v>34619</v>
      </c>
      <c r="D163" s="38">
        <f>+K16-K17-K18+D141-K20</f>
        <v>113919</v>
      </c>
      <c r="E163" s="38">
        <f>+L16-L17-L18+E141-L20</f>
        <v>37083</v>
      </c>
      <c r="F163" s="38">
        <f>+M16-M17-M18+F141-M20</f>
        <v>4810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109500</v>
      </c>
      <c r="C164" s="39">
        <f>+C139</f>
        <v>2998</v>
      </c>
      <c r="D164" s="39">
        <f>+D139</f>
        <v>91518</v>
      </c>
      <c r="E164" s="39">
        <f>+E139</f>
        <v>11360</v>
      </c>
      <c r="F164" s="39">
        <f>+F139</f>
        <v>3624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80931</v>
      </c>
      <c r="C165" s="39">
        <f>+C163-C164</f>
        <v>31621</v>
      </c>
      <c r="D165" s="39">
        <f>+D163-D164</f>
        <v>22401</v>
      </c>
      <c r="E165" s="39">
        <f>+E163-E164</f>
        <v>25723</v>
      </c>
      <c r="F165" s="39">
        <f>+F163-F164</f>
        <v>1186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51928</v>
      </c>
      <c r="C169" s="41">
        <f>+J161-C163-C166</f>
        <v>28834</v>
      </c>
      <c r="D169" s="41">
        <f>+K161-D163-D166</f>
        <v>9373</v>
      </c>
      <c r="E169" s="41">
        <f>+L161-E163-E166</f>
        <v>-137</v>
      </c>
      <c r="F169" s="41">
        <f>+M161-F163-F166</f>
        <v>13858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132859</v>
      </c>
      <c r="J184" s="43">
        <f>+C144</f>
        <v>60455</v>
      </c>
      <c r="K184" s="43">
        <f>+D144</f>
        <v>31774</v>
      </c>
      <c r="L184" s="43">
        <f>+E144</f>
        <v>25586</v>
      </c>
      <c r="M184" s="43">
        <f>+F144</f>
        <v>15044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80931</v>
      </c>
      <c r="C186" s="38">
        <f>+C187</f>
        <v>31621</v>
      </c>
      <c r="D186" s="38">
        <f>+D187</f>
        <v>22401</v>
      </c>
      <c r="E186" s="38">
        <f>+E187</f>
        <v>25723</v>
      </c>
      <c r="F186" s="38">
        <f>+F187</f>
        <v>1186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80931</v>
      </c>
      <c r="C187" s="39">
        <f t="shared" si="1"/>
        <v>31621</v>
      </c>
      <c r="D187" s="39">
        <f t="shared" si="1"/>
        <v>22401</v>
      </c>
      <c r="E187" s="39">
        <f t="shared" si="1"/>
        <v>25723</v>
      </c>
      <c r="F187" s="39">
        <f t="shared" si="1"/>
        <v>1186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51928</v>
      </c>
      <c r="C191" s="41">
        <f>+J184-C186</f>
        <v>28834</v>
      </c>
      <c r="D191" s="41">
        <f>+K184-D186</f>
        <v>9373</v>
      </c>
      <c r="E191" s="41">
        <f>+L184-E186</f>
        <v>-137</v>
      </c>
      <c r="F191" s="41">
        <f>+M184-F186</f>
        <v>13858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51928</v>
      </c>
      <c r="J209" s="43">
        <f>+C191</f>
        <v>28834</v>
      </c>
      <c r="K209" s="43">
        <f>+D191</f>
        <v>9373</v>
      </c>
      <c r="L209" s="43">
        <f>+E191</f>
        <v>-137</v>
      </c>
      <c r="M209" s="43">
        <f>+F191</f>
        <v>13858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10179</v>
      </c>
      <c r="J211" s="38">
        <f>+J212+J213+J214</f>
        <v>2237</v>
      </c>
      <c r="K211" s="38">
        <f>+K212+K213+K214</f>
        <v>9695</v>
      </c>
      <c r="L211" s="38">
        <f>+L212+L213+L214</f>
        <v>7057</v>
      </c>
      <c r="M211" s="38">
        <f>+M212+M213+M214</f>
        <v>123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5348</v>
      </c>
      <c r="J212" s="39">
        <v>66</v>
      </c>
      <c r="K212" s="39">
        <v>2759</v>
      </c>
      <c r="L212" s="39">
        <v>2523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3995</v>
      </c>
      <c r="J213" s="39">
        <v>1370</v>
      </c>
      <c r="K213" s="39">
        <v>2286</v>
      </c>
      <c r="L213" s="39">
        <v>338</v>
      </c>
      <c r="M213" s="39">
        <v>1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836</v>
      </c>
      <c r="J214" s="39">
        <v>801</v>
      </c>
      <c r="K214" s="39">
        <v>4650</v>
      </c>
      <c r="L214" s="39">
        <v>4196</v>
      </c>
      <c r="M214" s="39">
        <v>122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674</v>
      </c>
      <c r="K216" s="40">
        <v>4441</v>
      </c>
      <c r="L216" s="40">
        <v>3696</v>
      </c>
      <c r="M216" s="40">
        <v>122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-13337</v>
      </c>
      <c r="J217" s="38">
        <f>+J218+J219+J220</f>
        <v>-10902</v>
      </c>
      <c r="K217" s="38">
        <f>+K218+K219+K220</f>
        <v>-9983</v>
      </c>
      <c r="L217" s="38">
        <f>+L218+L219+L220</f>
        <v>-1337</v>
      </c>
      <c r="M217" s="38">
        <f>+M218+M219+M220</f>
        <v>-48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-11727</v>
      </c>
      <c r="J219" s="39">
        <v>-5298</v>
      </c>
      <c r="K219" s="39">
        <v>-5525</v>
      </c>
      <c r="L219" s="39">
        <v>-901</v>
      </c>
      <c r="M219" s="39">
        <v>-3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-1610</v>
      </c>
      <c r="J220" s="39">
        <v>-5604</v>
      </c>
      <c r="K220" s="39">
        <v>-4458</v>
      </c>
      <c r="L220" s="39">
        <v>-436</v>
      </c>
      <c r="M220" s="39">
        <v>-45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-4772</v>
      </c>
      <c r="K222" s="40">
        <v>-3847</v>
      </c>
      <c r="L222" s="40">
        <v>-269</v>
      </c>
      <c r="M222" s="40">
        <v>-45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48770</v>
      </c>
      <c r="C225" s="41">
        <f>+J209+J211+J217</f>
        <v>20169</v>
      </c>
      <c r="D225" s="41">
        <f>+K209+K211+K217</f>
        <v>9085</v>
      </c>
      <c r="E225" s="41">
        <f>+L209+L211+L217</f>
        <v>5583</v>
      </c>
      <c r="F225" s="41">
        <f>+M209+M211+M217</f>
        <v>13933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48770</v>
      </c>
      <c r="J240" s="43">
        <f>+C225</f>
        <v>20169</v>
      </c>
      <c r="K240" s="43">
        <f>+D225</f>
        <v>9085</v>
      </c>
      <c r="L240" s="43">
        <f>+E225</f>
        <v>5583</v>
      </c>
      <c r="M240" s="43">
        <f>+F225</f>
        <v>13933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50483</v>
      </c>
      <c r="C242" s="38">
        <f t="shared" ref="C242:F242" si="2">C243+C245</f>
        <v>14860</v>
      </c>
      <c r="D242" s="38">
        <f t="shared" si="2"/>
        <v>20866</v>
      </c>
      <c r="E242" s="38">
        <f t="shared" si="2"/>
        <v>14317</v>
      </c>
      <c r="F242" s="38">
        <f t="shared" si="2"/>
        <v>440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50458</v>
      </c>
      <c r="C243" s="42">
        <v>14835</v>
      </c>
      <c r="D243" s="42">
        <v>20866</v>
      </c>
      <c r="E243" s="42">
        <v>14317</v>
      </c>
      <c r="F243" s="42">
        <v>440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-22537</v>
      </c>
      <c r="C244" s="38">
        <v>-8570</v>
      </c>
      <c r="D244" s="38">
        <v>-8802</v>
      </c>
      <c r="E244" s="38">
        <v>-4797</v>
      </c>
      <c r="F244" s="38">
        <v>-368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25</v>
      </c>
      <c r="C245" s="42">
        <v>25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537</v>
      </c>
      <c r="C246" s="38">
        <v>617</v>
      </c>
      <c r="D246" s="38">
        <v>500</v>
      </c>
      <c r="E246" s="38">
        <v>-599</v>
      </c>
      <c r="F246" s="38">
        <v>19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20287</v>
      </c>
      <c r="C248" s="41">
        <f>+J240-C243-C244-C245-C246</f>
        <v>13262</v>
      </c>
      <c r="D248" s="41">
        <f>+K240-D243-D244-D245-D246</f>
        <v>-3479</v>
      </c>
      <c r="E248" s="41">
        <f>+L240-E243-E244-E245-E246</f>
        <v>-3338</v>
      </c>
      <c r="F248" s="41">
        <f>+M240-F243-F244-F245-F246</f>
        <v>13842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63" priority="2" operator="notEqual">
      <formula>B47+B48</formula>
    </cfRule>
  </conditionalFormatting>
  <conditionalFormatting sqref="B109:F109">
    <cfRule type="cellIs" dxfId="62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245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39022</v>
      </c>
      <c r="H16" s="38">
        <f>+C46+C51+C52+C21+C25</f>
        <v>28949</v>
      </c>
      <c r="I16" s="38">
        <f>+D46+D51+D52+D21+D25</f>
        <v>10073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2365</v>
      </c>
      <c r="H17" s="39">
        <v>680</v>
      </c>
      <c r="I17" s="39">
        <v>1685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2520</v>
      </c>
      <c r="H18" s="39">
        <v>196</v>
      </c>
      <c r="I18" s="39">
        <v>2324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34137</v>
      </c>
      <c r="H19" s="39">
        <f>+H16-H17-H18</f>
        <v>28073</v>
      </c>
      <c r="I19" s="39">
        <f>+I16-I17-I18</f>
        <v>6064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662</v>
      </c>
      <c r="H20" s="47">
        <v>433</v>
      </c>
      <c r="I20" s="47">
        <v>229</v>
      </c>
    </row>
    <row r="21" spans="2:9" s="17" customFormat="1" ht="16.149999999999999" customHeight="1">
      <c r="B21" s="38">
        <v>8835</v>
      </c>
      <c r="C21" s="38">
        <v>5016</v>
      </c>
      <c r="D21" s="38">
        <v>3819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30187</v>
      </c>
      <c r="C23" s="41">
        <f>+H16-C21</f>
        <v>23933</v>
      </c>
      <c r="D23" s="41">
        <f>+I16-D21</f>
        <v>6254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8570</v>
      </c>
      <c r="C25" s="38">
        <v>6432</v>
      </c>
      <c r="D25" s="38">
        <v>2138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21617</v>
      </c>
      <c r="C27" s="41">
        <f>+C23-C25</f>
        <v>17501</v>
      </c>
      <c r="D27" s="41">
        <f>+D23-D25</f>
        <v>4116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21617</v>
      </c>
      <c r="H44" s="43">
        <f>+C27</f>
        <v>17501</v>
      </c>
      <c r="I44" s="43">
        <f>+D27</f>
        <v>4116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21568</v>
      </c>
      <c r="C46" s="38">
        <v>17480</v>
      </c>
      <c r="D46" s="38">
        <v>4088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16478</v>
      </c>
      <c r="C47" s="39">
        <v>12976</v>
      </c>
      <c r="D47" s="39">
        <v>3502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5090</v>
      </c>
      <c r="C48" s="39">
        <f>SUM(C49:C50)</f>
        <v>4504</v>
      </c>
      <c r="D48" s="39">
        <f>SUM(D49:D50)</f>
        <v>586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1966</v>
      </c>
      <c r="C49" s="96">
        <v>1418</v>
      </c>
      <c r="D49" s="96">
        <v>548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3124</v>
      </c>
      <c r="C50" s="96">
        <v>3086</v>
      </c>
      <c r="D50" s="96">
        <v>38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49</v>
      </c>
      <c r="C51" s="38">
        <v>21</v>
      </c>
      <c r="D51" s="38">
        <v>28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77188</v>
      </c>
      <c r="H70" s="38">
        <f>+H71+H75</f>
        <v>76989</v>
      </c>
      <c r="I70" s="38">
        <f>+I71+I75</f>
        <v>199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76770</v>
      </c>
      <c r="H71" s="39">
        <f>+H72+H73+H74</f>
        <v>76708</v>
      </c>
      <c r="I71" s="39">
        <f>+I72+I73+I74</f>
        <v>62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55463</v>
      </c>
      <c r="H72" s="39">
        <v>55463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48</v>
      </c>
      <c r="H73" s="39">
        <v>48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21259</v>
      </c>
      <c r="H74" s="39">
        <v>21197</v>
      </c>
      <c r="I74" s="39">
        <v>62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418</v>
      </c>
      <c r="H75" s="39">
        <v>281</v>
      </c>
      <c r="I75" s="39">
        <v>137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-2759</v>
      </c>
      <c r="H76" s="38">
        <f>+H77+H78</f>
        <v>-1787</v>
      </c>
      <c r="I76" s="38">
        <f>+I77+I78</f>
        <v>-972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-1485</v>
      </c>
      <c r="H77" s="39">
        <v>-1079</v>
      </c>
      <c r="I77" s="39">
        <v>-406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-1274</v>
      </c>
      <c r="H78" s="39">
        <v>-708</v>
      </c>
      <c r="I78" s="39">
        <v>-566</v>
      </c>
    </row>
    <row r="79" spans="2:9" s="17" customFormat="1" ht="16.149999999999999" customHeight="1">
      <c r="B79" s="38">
        <f>+B80+B81+B82</f>
        <v>14355</v>
      </c>
      <c r="C79" s="38">
        <f>+C80+C81+C82</f>
        <v>14014</v>
      </c>
      <c r="D79" s="38">
        <f>+D80+D81+D82</f>
        <v>341</v>
      </c>
      <c r="E79" s="77" t="s">
        <v>48</v>
      </c>
      <c r="F79" s="61" t="s">
        <v>49</v>
      </c>
      <c r="G79" s="38">
        <f>G80+G81+G82</f>
        <v>7195</v>
      </c>
      <c r="H79" s="38">
        <f>+H80+H81+H82</f>
        <v>6911</v>
      </c>
      <c r="I79" s="38">
        <f>+I80+I81+I82</f>
        <v>284</v>
      </c>
    </row>
    <row r="80" spans="2:9" s="19" customFormat="1" ht="16.149999999999999" customHeight="1">
      <c r="B80" s="39">
        <v>14351</v>
      </c>
      <c r="C80" s="48">
        <v>14010</v>
      </c>
      <c r="D80" s="48">
        <v>341</v>
      </c>
      <c r="E80" s="27" t="s">
        <v>50</v>
      </c>
      <c r="F80" s="27" t="s">
        <v>133</v>
      </c>
      <c r="G80" s="48">
        <v>1999</v>
      </c>
      <c r="H80" s="48">
        <v>1724</v>
      </c>
      <c r="I80" s="48">
        <v>275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4708</v>
      </c>
      <c r="H81" s="48">
        <v>4699</v>
      </c>
      <c r="I81" s="48">
        <v>9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488</v>
      </c>
      <c r="H82" s="48">
        <v>488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67269</v>
      </c>
      <c r="C85" s="41">
        <f>+H68+H70+H76+H79-C79</f>
        <v>68099</v>
      </c>
      <c r="D85" s="41">
        <f>+I68+I70+I76+I79-D79</f>
        <v>-830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67269</v>
      </c>
      <c r="H100" s="43">
        <f>+C85</f>
        <v>68099</v>
      </c>
      <c r="I100" s="43">
        <f>+D85</f>
        <v>-830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21</v>
      </c>
      <c r="C102" s="38">
        <f>+C103+C104</f>
        <v>0</v>
      </c>
      <c r="D102" s="38">
        <f>+D103+D104</f>
        <v>21</v>
      </c>
      <c r="E102" s="77" t="s">
        <v>58</v>
      </c>
      <c r="F102" s="61" t="s">
        <v>59</v>
      </c>
      <c r="G102" s="38">
        <f>+G103+G104</f>
        <v>99458</v>
      </c>
      <c r="H102" s="38">
        <f>+H103+H104</f>
        <v>99196</v>
      </c>
      <c r="I102" s="38">
        <f>+I103+I104</f>
        <v>262</v>
      </c>
    </row>
    <row r="103" spans="2:9" s="19" customFormat="1" ht="16.149999999999999" customHeight="1">
      <c r="B103" s="39">
        <v>21</v>
      </c>
      <c r="C103" s="39">
        <v>0</v>
      </c>
      <c r="D103" s="39">
        <v>21</v>
      </c>
      <c r="E103" s="69" t="s">
        <v>60</v>
      </c>
      <c r="F103" s="70" t="s">
        <v>61</v>
      </c>
      <c r="G103" s="39">
        <v>99149</v>
      </c>
      <c r="H103" s="39">
        <v>99149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309</v>
      </c>
      <c r="H104" s="39">
        <v>47</v>
      </c>
      <c r="I104" s="39">
        <v>262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10021</v>
      </c>
      <c r="H105" s="38">
        <f>+H106+H107+H108</f>
        <v>7826</v>
      </c>
      <c r="I105" s="38">
        <f>+I106+I107+I108</f>
        <v>2195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1730</v>
      </c>
      <c r="H106" s="39">
        <v>0</v>
      </c>
      <c r="I106" s="39">
        <v>1730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6786</v>
      </c>
      <c r="H107" s="39">
        <v>6748</v>
      </c>
      <c r="I107" s="39">
        <v>38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1505</v>
      </c>
      <c r="H108" s="39">
        <v>1078</v>
      </c>
      <c r="I108" s="39">
        <v>427</v>
      </c>
    </row>
    <row r="109" spans="2:9" s="17" customFormat="1" ht="15">
      <c r="B109" s="38">
        <v>12469</v>
      </c>
      <c r="C109" s="38">
        <v>10584</v>
      </c>
      <c r="D109" s="38">
        <v>1885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10147</v>
      </c>
      <c r="C111" s="39">
        <v>8636</v>
      </c>
      <c r="D111" s="39">
        <v>1511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2322</v>
      </c>
      <c r="C112" s="39">
        <v>1948</v>
      </c>
      <c r="D112" s="39">
        <v>374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106364</v>
      </c>
      <c r="C113" s="38">
        <f>+C114+C115+C116+C117+C118+C119</f>
        <v>111298</v>
      </c>
      <c r="D113" s="38">
        <f>+D114+D115+D116+D117+D118+D119</f>
        <v>1548</v>
      </c>
      <c r="E113" s="77" t="s">
        <v>69</v>
      </c>
      <c r="F113" s="61" t="s">
        <v>70</v>
      </c>
      <c r="G113" s="38">
        <f>+G114+G115+G116+G117+G118+G119</f>
        <v>5559</v>
      </c>
      <c r="H113" s="38">
        <f>+H114+H115+H116+H117+H118+H119</f>
        <v>5152</v>
      </c>
      <c r="I113" s="38">
        <f>+I114+I115+I116+I117+I118+I119</f>
        <v>6889</v>
      </c>
    </row>
    <row r="114" spans="2:10" s="19" customFormat="1" ht="16.149999999999999" customHeight="1">
      <c r="B114" s="39">
        <v>17</v>
      </c>
      <c r="C114" s="39">
        <v>11</v>
      </c>
      <c r="D114" s="39">
        <v>6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15</v>
      </c>
      <c r="H115" s="39">
        <v>10</v>
      </c>
      <c r="I115" s="39">
        <v>5</v>
      </c>
    </row>
    <row r="116" spans="2:10" s="19" customFormat="1" ht="16.149999999999999" customHeight="1">
      <c r="B116" s="39">
        <v>93845</v>
      </c>
      <c r="C116" s="39">
        <v>99644</v>
      </c>
      <c r="D116" s="39">
        <v>683</v>
      </c>
      <c r="E116" s="69" t="s">
        <v>75</v>
      </c>
      <c r="F116" s="70" t="s">
        <v>160</v>
      </c>
      <c r="G116" s="39">
        <v>3599</v>
      </c>
      <c r="H116" s="39">
        <v>3893</v>
      </c>
      <c r="I116" s="39">
        <v>6188</v>
      </c>
    </row>
    <row r="117" spans="2:10" s="19" customFormat="1" ht="16.149999999999999" customHeight="1">
      <c r="B117" s="39">
        <v>1736</v>
      </c>
      <c r="C117" s="39">
        <v>1448</v>
      </c>
      <c r="D117" s="39">
        <v>288</v>
      </c>
      <c r="E117" s="69" t="s">
        <v>76</v>
      </c>
      <c r="F117" s="70" t="s">
        <v>77</v>
      </c>
      <c r="G117" s="39">
        <v>177</v>
      </c>
      <c r="H117" s="39">
        <v>95</v>
      </c>
      <c r="I117" s="39">
        <v>82</v>
      </c>
    </row>
    <row r="118" spans="2:10" s="19" customFormat="1" ht="16.149999999999999" customHeight="1">
      <c r="B118" s="39">
        <v>2341</v>
      </c>
      <c r="C118" s="39">
        <v>1770</v>
      </c>
      <c r="D118" s="39">
        <v>571</v>
      </c>
      <c r="E118" s="27" t="s">
        <v>78</v>
      </c>
      <c r="F118" s="27" t="s">
        <v>79</v>
      </c>
      <c r="G118" s="39">
        <v>1768</v>
      </c>
      <c r="H118" s="39">
        <v>1154</v>
      </c>
      <c r="I118" s="39">
        <v>614</v>
      </c>
    </row>
    <row r="119" spans="2:10" s="51" customFormat="1" ht="16.149999999999999" customHeight="1">
      <c r="B119" s="39">
        <v>8425</v>
      </c>
      <c r="C119" s="39">
        <v>8425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63453</v>
      </c>
      <c r="C122" s="41">
        <f>+H100+H102+H105+H113-C102-C109-C113</f>
        <v>58391</v>
      </c>
      <c r="D122" s="41">
        <f>+I100+I102+I105+I113-D102-D109-D113</f>
        <v>5062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63453</v>
      </c>
      <c r="H137" s="43">
        <f>+C122</f>
        <v>58391</v>
      </c>
      <c r="I137" s="43">
        <f>+D122</f>
        <v>5062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2998</v>
      </c>
      <c r="C139" s="38">
        <f>+C140+C141</f>
        <v>1599</v>
      </c>
      <c r="D139" s="38">
        <f>+D140+D141</f>
        <v>1399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1854</v>
      </c>
      <c r="C140" s="39">
        <v>1068</v>
      </c>
      <c r="D140" s="39">
        <v>786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1144</v>
      </c>
      <c r="C141" s="39">
        <v>531</v>
      </c>
      <c r="D141" s="39">
        <v>613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60455</v>
      </c>
      <c r="C144" s="41">
        <f>+H137-C139</f>
        <v>56792</v>
      </c>
      <c r="D144" s="41">
        <f>+I137-D139</f>
        <v>3663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63453</v>
      </c>
      <c r="H161" s="43">
        <f>+C122</f>
        <v>58391</v>
      </c>
      <c r="I161" s="43">
        <f>+D122</f>
        <v>5062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34619</v>
      </c>
      <c r="C163" s="38">
        <f>+H16-H17-H18+C141-H20</f>
        <v>28171</v>
      </c>
      <c r="D163" s="38">
        <f>+I16-I17-I18+D141-I20</f>
        <v>6448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2998</v>
      </c>
      <c r="C164" s="39">
        <f>+C139</f>
        <v>1599</v>
      </c>
      <c r="D164" s="39">
        <f>+D139</f>
        <v>1399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31621</v>
      </c>
      <c r="C165" s="39">
        <f>+C163-C164</f>
        <v>26572</v>
      </c>
      <c r="D165" s="39">
        <f>+D163-D164</f>
        <v>5049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28834</v>
      </c>
      <c r="C169" s="41">
        <f>+H161-C163-C166</f>
        <v>30220</v>
      </c>
      <c r="D169" s="41">
        <f>+I161-D163-D166</f>
        <v>-1386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60455</v>
      </c>
      <c r="H184" s="43">
        <f>+C144</f>
        <v>56792</v>
      </c>
      <c r="I184" s="43">
        <f>+D144</f>
        <v>3663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31621</v>
      </c>
      <c r="C186" s="38">
        <f>+C187</f>
        <v>26572</v>
      </c>
      <c r="D186" s="38">
        <f>+D187</f>
        <v>5049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31621</v>
      </c>
      <c r="C187" s="39">
        <f t="shared" si="0"/>
        <v>26572</v>
      </c>
      <c r="D187" s="39">
        <f t="shared" si="0"/>
        <v>5049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28834</v>
      </c>
      <c r="C191" s="41">
        <f>+H184-C186</f>
        <v>30220</v>
      </c>
      <c r="D191" s="41">
        <f>+I184-D186</f>
        <v>-1386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28834</v>
      </c>
      <c r="H209" s="43">
        <f>+C191</f>
        <v>30220</v>
      </c>
      <c r="I209" s="43">
        <f>+D191</f>
        <v>-1386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2237</v>
      </c>
      <c r="H211" s="38">
        <f>+H212+H213+H214</f>
        <v>1726</v>
      </c>
      <c r="I211" s="38">
        <f>+I212+I213+I214</f>
        <v>5811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66</v>
      </c>
      <c r="H212" s="39">
        <v>66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1370</v>
      </c>
      <c r="H213" s="39">
        <v>1142</v>
      </c>
      <c r="I213" s="39">
        <v>228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801</v>
      </c>
      <c r="H214" s="39">
        <v>518</v>
      </c>
      <c r="I214" s="39">
        <v>5583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674</v>
      </c>
      <c r="H216" s="40">
        <v>410</v>
      </c>
      <c r="I216" s="40">
        <v>5564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-10902</v>
      </c>
      <c r="H217" s="38">
        <f>+H218+H219+H220</f>
        <v>-14035</v>
      </c>
      <c r="I217" s="38">
        <f>+I218+I219+I220</f>
        <v>-2167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-5298</v>
      </c>
      <c r="H219" s="39">
        <v>-4408</v>
      </c>
      <c r="I219" s="39">
        <v>-890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-5604</v>
      </c>
      <c r="H220" s="39">
        <v>-9627</v>
      </c>
      <c r="I220" s="39">
        <v>-1277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-4772</v>
      </c>
      <c r="H222" s="40">
        <v>-8846</v>
      </c>
      <c r="I222" s="40">
        <v>-1226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20169</v>
      </c>
      <c r="C225" s="41">
        <f>+H209+H211+H217</f>
        <v>17911</v>
      </c>
      <c r="D225" s="41">
        <f>+I209+I211+I217</f>
        <v>2258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20169</v>
      </c>
      <c r="H240" s="43">
        <f>+C225</f>
        <v>17911</v>
      </c>
      <c r="I240" s="43">
        <f>+D225</f>
        <v>2258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14860</v>
      </c>
      <c r="C242" s="38">
        <f t="shared" ref="C242:D242" si="1">C243+C245</f>
        <v>10147</v>
      </c>
      <c r="D242" s="38">
        <f t="shared" si="1"/>
        <v>4713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14835</v>
      </c>
      <c r="C243" s="42">
        <v>10131</v>
      </c>
      <c r="D243" s="42">
        <v>4704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-8570</v>
      </c>
      <c r="C244" s="38">
        <v>-6432</v>
      </c>
      <c r="D244" s="38">
        <v>-2138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25</v>
      </c>
      <c r="C245" s="42">
        <v>16</v>
      </c>
      <c r="D245" s="42">
        <v>9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617</v>
      </c>
      <c r="C246" s="38">
        <v>563</v>
      </c>
      <c r="D246" s="38">
        <v>54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13262</v>
      </c>
      <c r="C248" s="41">
        <f>+H240-C243-C244-C245-C246</f>
        <v>13633</v>
      </c>
      <c r="D248" s="41">
        <f>+I240-D243-D244-D245-D246</f>
        <v>-371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61" priority="2" operator="notEqual">
      <formula>B47+B48</formula>
    </cfRule>
  </conditionalFormatting>
  <conditionalFormatting sqref="B109:D109">
    <cfRule type="cellIs" dxfId="60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224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201662</v>
      </c>
      <c r="J16" s="38">
        <f>+C46+C51+C52+C21+C25</f>
        <v>41920</v>
      </c>
      <c r="K16" s="38">
        <f>+D46+D51+D52+D21+D25</f>
        <v>108945</v>
      </c>
      <c r="L16" s="38">
        <f>+E46+E51+E52+E21+E25</f>
        <v>46247</v>
      </c>
      <c r="M16" s="38">
        <f>+F46+F51+F52+F21+F25</f>
        <v>4550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10516</v>
      </c>
      <c r="J17" s="39">
        <v>2281</v>
      </c>
      <c r="K17" s="39">
        <v>3259</v>
      </c>
      <c r="L17" s="39">
        <v>4892</v>
      </c>
      <c r="M17" s="39">
        <v>84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7662</v>
      </c>
      <c r="J18" s="39">
        <v>3005</v>
      </c>
      <c r="K18" s="39">
        <v>4378</v>
      </c>
      <c r="L18" s="39">
        <v>279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183484</v>
      </c>
      <c r="J19" s="39">
        <f>+J16-J17-J18</f>
        <v>36634</v>
      </c>
      <c r="K19" s="39">
        <f>+K16-K17-K18</f>
        <v>101308</v>
      </c>
      <c r="L19" s="39">
        <f>+L16-L17-L18</f>
        <v>41076</v>
      </c>
      <c r="M19" s="39">
        <f>+M16-M17-M18</f>
        <v>4466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3521</v>
      </c>
      <c r="J20" s="47">
        <v>734</v>
      </c>
      <c r="K20" s="47">
        <v>2019</v>
      </c>
      <c r="L20" s="47">
        <v>765</v>
      </c>
      <c r="M20" s="47">
        <v>3</v>
      </c>
      <c r="O20" s="120"/>
      <c r="P20" s="19"/>
    </row>
    <row r="21" spans="2:16" s="17" customFormat="1" ht="16.149999999999999" customHeight="1">
      <c r="B21" s="38">
        <v>59276</v>
      </c>
      <c r="C21" s="38">
        <v>9734</v>
      </c>
      <c r="D21" s="38">
        <v>27607</v>
      </c>
      <c r="E21" s="38">
        <v>20441</v>
      </c>
      <c r="F21" s="38">
        <v>1494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142386</v>
      </c>
      <c r="C23" s="41">
        <f>+J16-C21</f>
        <v>32186</v>
      </c>
      <c r="D23" s="41">
        <f>+K16-D21</f>
        <v>81338</v>
      </c>
      <c r="E23" s="41">
        <f>+L16-E21</f>
        <v>25806</v>
      </c>
      <c r="F23" s="41">
        <f>+M16-F21</f>
        <v>3056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24121</v>
      </c>
      <c r="C25" s="38">
        <v>9000</v>
      </c>
      <c r="D25" s="38">
        <v>9572</v>
      </c>
      <c r="E25" s="38">
        <v>5168</v>
      </c>
      <c r="F25" s="38">
        <v>381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118265</v>
      </c>
      <c r="C27" s="41">
        <f>+C23-C25</f>
        <v>23186</v>
      </c>
      <c r="D27" s="41">
        <f>+D23-D25</f>
        <v>71766</v>
      </c>
      <c r="E27" s="41">
        <f>+E23-E25</f>
        <v>20638</v>
      </c>
      <c r="F27" s="41">
        <f>+F23-F25</f>
        <v>2675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118265</v>
      </c>
      <c r="J44" s="43">
        <f>+C27</f>
        <v>23186</v>
      </c>
      <c r="K44" s="43">
        <f>+D27</f>
        <v>71766</v>
      </c>
      <c r="L44" s="43">
        <f>+E27</f>
        <v>20638</v>
      </c>
      <c r="M44" s="43">
        <f>+F27</f>
        <v>2675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118019</v>
      </c>
      <c r="C46" s="38">
        <v>23128</v>
      </c>
      <c r="D46" s="38">
        <v>71603</v>
      </c>
      <c r="E46" s="38">
        <v>20627</v>
      </c>
      <c r="F46" s="38">
        <v>2661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92396</v>
      </c>
      <c r="C47" s="39">
        <v>17759</v>
      </c>
      <c r="D47" s="39">
        <v>56742</v>
      </c>
      <c r="E47" s="39">
        <v>15816</v>
      </c>
      <c r="F47" s="39">
        <v>2079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25623</v>
      </c>
      <c r="C48" s="39">
        <f>SUM(C49:C50)</f>
        <v>5369</v>
      </c>
      <c r="D48" s="39">
        <f>SUM(D49:D50)</f>
        <v>14861</v>
      </c>
      <c r="E48" s="39">
        <f>SUM(E49:E50)</f>
        <v>4811</v>
      </c>
      <c r="F48" s="39">
        <f>SUM(F49:F50)</f>
        <v>582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17580</v>
      </c>
      <c r="C49" s="96">
        <v>2134</v>
      </c>
      <c r="D49" s="96">
        <v>10529</v>
      </c>
      <c r="E49" s="96">
        <v>4406</v>
      </c>
      <c r="F49" s="96">
        <v>511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8043</v>
      </c>
      <c r="C50" s="96">
        <v>3235</v>
      </c>
      <c r="D50" s="96">
        <v>4332</v>
      </c>
      <c r="E50" s="96">
        <v>405</v>
      </c>
      <c r="F50" s="96">
        <v>71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246</v>
      </c>
      <c r="C51" s="38">
        <v>58</v>
      </c>
      <c r="D51" s="38">
        <v>163</v>
      </c>
      <c r="E51" s="38">
        <v>11</v>
      </c>
      <c r="F51" s="38">
        <v>14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104506</v>
      </c>
      <c r="J70" s="38">
        <f>+J71+J75</f>
        <v>67794</v>
      </c>
      <c r="K70" s="38">
        <f>+K71+K75</f>
        <v>17169</v>
      </c>
      <c r="L70" s="38">
        <f>+L71+L75</f>
        <v>19543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92137</v>
      </c>
      <c r="J71" s="39">
        <f>+J72+J73+J74</f>
        <v>67333</v>
      </c>
      <c r="K71" s="39">
        <f>+K72+K73+K74</f>
        <v>16860</v>
      </c>
      <c r="L71" s="39">
        <f>+L72+L73+L74</f>
        <v>7944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52347</v>
      </c>
      <c r="J72" s="39">
        <v>45924</v>
      </c>
      <c r="K72" s="39">
        <v>2158</v>
      </c>
      <c r="L72" s="39">
        <v>4265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140</v>
      </c>
      <c r="J73" s="39">
        <v>44</v>
      </c>
      <c r="K73" s="39">
        <v>53</v>
      </c>
      <c r="L73" s="39">
        <v>43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39650</v>
      </c>
      <c r="J74" s="39">
        <v>21365</v>
      </c>
      <c r="K74" s="39">
        <v>14649</v>
      </c>
      <c r="L74" s="39">
        <v>3636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12369</v>
      </c>
      <c r="J75" s="39">
        <v>461</v>
      </c>
      <c r="K75" s="39">
        <v>309</v>
      </c>
      <c r="L75" s="39">
        <v>11599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-12318</v>
      </c>
      <c r="J76" s="38">
        <f>+J77+J78</f>
        <v>-2672</v>
      </c>
      <c r="K76" s="38">
        <f>+K77+K78</f>
        <v>-4304</v>
      </c>
      <c r="L76" s="38">
        <f>+L77+L78</f>
        <v>-1637</v>
      </c>
      <c r="M76" s="38">
        <f>+M77+M78</f>
        <v>-3705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-5030</v>
      </c>
      <c r="J77" s="39">
        <v>-1318</v>
      </c>
      <c r="K77" s="39">
        <v>-2115</v>
      </c>
      <c r="L77" s="39">
        <v>-1597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-7288</v>
      </c>
      <c r="J78" s="39">
        <v>-1354</v>
      </c>
      <c r="K78" s="39">
        <v>-2189</v>
      </c>
      <c r="L78" s="39">
        <v>-40</v>
      </c>
      <c r="M78" s="39">
        <v>-3705</v>
      </c>
      <c r="O78" s="120"/>
    </row>
    <row r="79" spans="2:16" s="17" customFormat="1" ht="16.149999999999999" customHeight="1">
      <c r="B79" s="38">
        <f>+B80+B81+B82</f>
        <v>17554</v>
      </c>
      <c r="C79" s="38">
        <f>+C80+C81+C82</f>
        <v>14446</v>
      </c>
      <c r="D79" s="38">
        <f>+D80+D81+D82</f>
        <v>3084</v>
      </c>
      <c r="E79" s="38">
        <f>+E80+E81+E82</f>
        <v>1420</v>
      </c>
      <c r="F79" s="38">
        <f>+F80+F81+F82</f>
        <v>1</v>
      </c>
      <c r="G79" s="77" t="s">
        <v>48</v>
      </c>
      <c r="H79" s="61" t="s">
        <v>49</v>
      </c>
      <c r="I79" s="38">
        <f>I80+I81+I82</f>
        <v>11813</v>
      </c>
      <c r="J79" s="38">
        <f>+J80+J81+J82</f>
        <v>7533</v>
      </c>
      <c r="K79" s="38">
        <f>+K80+K81+K82</f>
        <v>1356</v>
      </c>
      <c r="L79" s="38">
        <f>+L80+L81+L82</f>
        <v>1173</v>
      </c>
      <c r="M79" s="38">
        <f>+M80+M81+M82</f>
        <v>3148</v>
      </c>
      <c r="O79" s="120"/>
    </row>
    <row r="80" spans="2:16" s="19" customFormat="1" ht="16.149999999999999" customHeight="1">
      <c r="B80" s="39">
        <v>17542</v>
      </c>
      <c r="C80" s="48">
        <v>14442</v>
      </c>
      <c r="D80" s="48">
        <v>3083</v>
      </c>
      <c r="E80" s="48">
        <v>1413</v>
      </c>
      <c r="F80" s="48">
        <v>1</v>
      </c>
      <c r="G80" s="27" t="s">
        <v>50</v>
      </c>
      <c r="H80" s="27" t="s">
        <v>133</v>
      </c>
      <c r="I80" s="48">
        <v>6031</v>
      </c>
      <c r="J80" s="48">
        <v>1913</v>
      </c>
      <c r="K80" s="48">
        <v>1327</v>
      </c>
      <c r="L80" s="48">
        <v>1040</v>
      </c>
      <c r="M80" s="48">
        <v>3148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5477</v>
      </c>
      <c r="J81" s="48">
        <v>5329</v>
      </c>
      <c r="K81" s="48">
        <v>22</v>
      </c>
      <c r="L81" s="48">
        <v>126</v>
      </c>
      <c r="M81" s="48">
        <v>0</v>
      </c>
      <c r="O81" s="120"/>
    </row>
    <row r="82" spans="2:16" s="19" customFormat="1" ht="16.149999999999999" customHeight="1">
      <c r="B82" s="39">
        <v>12</v>
      </c>
      <c r="C82" s="48">
        <v>4</v>
      </c>
      <c r="D82" s="48">
        <v>1</v>
      </c>
      <c r="E82" s="48">
        <v>7</v>
      </c>
      <c r="F82" s="48">
        <v>0</v>
      </c>
      <c r="G82" s="27" t="s">
        <v>53</v>
      </c>
      <c r="H82" s="27" t="s">
        <v>54</v>
      </c>
      <c r="I82" s="48">
        <v>305</v>
      </c>
      <c r="J82" s="48">
        <v>291</v>
      </c>
      <c r="K82" s="48">
        <v>7</v>
      </c>
      <c r="L82" s="48">
        <v>7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86447</v>
      </c>
      <c r="C85" s="41">
        <f>+J68+J70+J76+J79-C79</f>
        <v>58209</v>
      </c>
      <c r="D85" s="41">
        <f>+K68+K70+K76+K79-D79</f>
        <v>11137</v>
      </c>
      <c r="E85" s="41">
        <f>+L68+L70+L76+L79-E79</f>
        <v>17659</v>
      </c>
      <c r="F85" s="41">
        <f>+M68+M70+M76+M79-F79</f>
        <v>-558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86447</v>
      </c>
      <c r="J100" s="43">
        <f>+C85</f>
        <v>58209</v>
      </c>
      <c r="K100" s="43">
        <f>+D85</f>
        <v>11137</v>
      </c>
      <c r="L100" s="43">
        <f>+E85</f>
        <v>17659</v>
      </c>
      <c r="M100" s="43">
        <f>+F85</f>
        <v>-558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69</v>
      </c>
      <c r="C102" s="38">
        <f>+C103+C104</f>
        <v>45</v>
      </c>
      <c r="D102" s="38">
        <f>+D103+D104</f>
        <v>24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113916</v>
      </c>
      <c r="J102" s="38">
        <f>+J103+J104</f>
        <v>74316</v>
      </c>
      <c r="K102" s="38">
        <f>+K103+K104</f>
        <v>30897</v>
      </c>
      <c r="L102" s="38">
        <f>+L103+L104</f>
        <v>8703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69</v>
      </c>
      <c r="C103" s="39">
        <v>45</v>
      </c>
      <c r="D103" s="39">
        <v>24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109079</v>
      </c>
      <c r="J103" s="39">
        <v>74051</v>
      </c>
      <c r="K103" s="39">
        <v>28690</v>
      </c>
      <c r="L103" s="39">
        <v>6338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4837</v>
      </c>
      <c r="J104" s="39">
        <v>265</v>
      </c>
      <c r="K104" s="39">
        <v>2207</v>
      </c>
      <c r="L104" s="39">
        <v>2365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140997</v>
      </c>
      <c r="J105" s="38">
        <f>+J106+J107+J108</f>
        <v>10550</v>
      </c>
      <c r="K105" s="38">
        <f>+K106+K107+K108</f>
        <v>449</v>
      </c>
      <c r="L105" s="38">
        <f>+L106+L107+L108</f>
        <v>405</v>
      </c>
      <c r="M105" s="38">
        <f>+M106+M107+M108</f>
        <v>129593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95957</v>
      </c>
      <c r="J106" s="39">
        <v>1843</v>
      </c>
      <c r="K106" s="39">
        <v>0</v>
      </c>
      <c r="L106" s="39">
        <v>0</v>
      </c>
      <c r="M106" s="39">
        <v>94114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8043</v>
      </c>
      <c r="J107" s="39">
        <v>7118</v>
      </c>
      <c r="K107" s="39">
        <v>449</v>
      </c>
      <c r="L107" s="39">
        <v>405</v>
      </c>
      <c r="M107" s="39">
        <v>71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36997</v>
      </c>
      <c r="J108" s="39">
        <v>1589</v>
      </c>
      <c r="K108" s="39">
        <v>0</v>
      </c>
      <c r="L108" s="39">
        <v>0</v>
      </c>
      <c r="M108" s="39">
        <v>35408</v>
      </c>
      <c r="O108" s="120"/>
      <c r="P108" s="17"/>
    </row>
    <row r="109" spans="2:16" s="17" customFormat="1" ht="15">
      <c r="B109" s="38">
        <v>136293</v>
      </c>
      <c r="C109" s="38">
        <v>13748</v>
      </c>
      <c r="D109" s="38">
        <v>2036</v>
      </c>
      <c r="E109" s="38">
        <v>760</v>
      </c>
      <c r="F109" s="38">
        <v>119749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116441</v>
      </c>
      <c r="C110" s="39">
        <v>0</v>
      </c>
      <c r="D110" s="39">
        <v>0</v>
      </c>
      <c r="E110" s="39">
        <v>0</v>
      </c>
      <c r="F110" s="39">
        <v>116441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11782</v>
      </c>
      <c r="C111" s="39">
        <v>10823</v>
      </c>
      <c r="D111" s="39">
        <v>483</v>
      </c>
      <c r="E111" s="39">
        <v>405</v>
      </c>
      <c r="F111" s="39">
        <v>71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8070</v>
      </c>
      <c r="C112" s="39">
        <v>2925</v>
      </c>
      <c r="D112" s="39">
        <v>1553</v>
      </c>
      <c r="E112" s="39">
        <v>355</v>
      </c>
      <c r="F112" s="39">
        <v>3237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20229</v>
      </c>
      <c r="C113" s="38">
        <f>+C114+C115+C116+C117+C118+C119</f>
        <v>114203</v>
      </c>
      <c r="D113" s="38">
        <f>+D114+D115+D116+D117+D118+D119</f>
        <v>10593</v>
      </c>
      <c r="E113" s="38">
        <f>+E114+E115+E116+E117+E118+E119</f>
        <v>12763</v>
      </c>
      <c r="F113" s="38">
        <f>+F114+F115+F116+F117+F118+F119</f>
        <v>4703</v>
      </c>
      <c r="G113" s="77" t="s">
        <v>69</v>
      </c>
      <c r="H113" s="61" t="s">
        <v>70</v>
      </c>
      <c r="I113" s="38">
        <f>+I114+I115+I116+I117+I118+I119</f>
        <v>7167</v>
      </c>
      <c r="J113" s="38">
        <f>+J114+J115+J116+J117+J118+J119</f>
        <v>6385</v>
      </c>
      <c r="K113" s="38">
        <f>+K114+K115+K116+K117+K118+K119</f>
        <v>90862</v>
      </c>
      <c r="L113" s="38">
        <f>+L114+L115+L116+L117+L118+L119</f>
        <v>23930</v>
      </c>
      <c r="M113" s="38">
        <f>+M114+M115+M116+M117+M118+M119</f>
        <v>8023</v>
      </c>
      <c r="O113" s="19"/>
      <c r="P113" s="19"/>
    </row>
    <row r="114" spans="2:16" s="19" customFormat="1" ht="16.149999999999999" customHeight="1">
      <c r="B114" s="39">
        <v>255</v>
      </c>
      <c r="C114" s="39">
        <v>19</v>
      </c>
      <c r="D114" s="39">
        <v>96</v>
      </c>
      <c r="E114" s="39">
        <v>136</v>
      </c>
      <c r="F114" s="39">
        <v>4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198</v>
      </c>
      <c r="J115" s="39">
        <v>15</v>
      </c>
      <c r="K115" s="39">
        <v>55</v>
      </c>
      <c r="L115" s="39">
        <v>127</v>
      </c>
      <c r="M115" s="39">
        <v>1</v>
      </c>
    </row>
    <row r="116" spans="2:16" s="19" customFormat="1" ht="16.149999999999999" customHeight="1">
      <c r="B116" s="39">
        <v>0</v>
      </c>
      <c r="C116" s="39">
        <v>99774</v>
      </c>
      <c r="D116" s="39">
        <v>7053</v>
      </c>
      <c r="E116" s="39">
        <v>10537</v>
      </c>
      <c r="F116" s="39">
        <v>4669</v>
      </c>
      <c r="G116" s="69" t="s">
        <v>75</v>
      </c>
      <c r="H116" s="70" t="s">
        <v>160</v>
      </c>
      <c r="I116" s="39">
        <v>0</v>
      </c>
      <c r="J116" s="39">
        <v>4151</v>
      </c>
      <c r="K116" s="39">
        <v>89010</v>
      </c>
      <c r="L116" s="39">
        <v>21857</v>
      </c>
      <c r="M116" s="39">
        <v>7015</v>
      </c>
      <c r="O116" s="120"/>
      <c r="P116" s="17"/>
    </row>
    <row r="117" spans="2:16" s="19" customFormat="1" ht="16.149999999999999" customHeight="1">
      <c r="B117" s="39">
        <v>2859</v>
      </c>
      <c r="C117" s="39">
        <v>2856</v>
      </c>
      <c r="D117" s="39">
        <v>0</v>
      </c>
      <c r="E117" s="39">
        <v>0</v>
      </c>
      <c r="F117" s="39">
        <v>3</v>
      </c>
      <c r="G117" s="69" t="s">
        <v>76</v>
      </c>
      <c r="H117" s="70" t="s">
        <v>77</v>
      </c>
      <c r="I117" s="39">
        <v>926</v>
      </c>
      <c r="J117" s="39">
        <v>226</v>
      </c>
      <c r="K117" s="39">
        <v>298</v>
      </c>
      <c r="L117" s="39">
        <v>5</v>
      </c>
      <c r="M117" s="39">
        <v>397</v>
      </c>
      <c r="O117" s="120"/>
    </row>
    <row r="118" spans="2:16" s="19" customFormat="1" ht="16.149999999999999" customHeight="1">
      <c r="B118" s="39">
        <v>8256</v>
      </c>
      <c r="C118" s="39">
        <v>2695</v>
      </c>
      <c r="D118" s="39">
        <v>3444</v>
      </c>
      <c r="E118" s="39">
        <v>2090</v>
      </c>
      <c r="F118" s="39">
        <v>27</v>
      </c>
      <c r="G118" s="27" t="s">
        <v>78</v>
      </c>
      <c r="H118" s="27" t="s">
        <v>79</v>
      </c>
      <c r="I118" s="39">
        <v>6043</v>
      </c>
      <c r="J118" s="39">
        <v>1993</v>
      </c>
      <c r="K118" s="39">
        <v>1499</v>
      </c>
      <c r="L118" s="39">
        <v>1941</v>
      </c>
      <c r="M118" s="39">
        <v>610</v>
      </c>
      <c r="O118" s="120"/>
    </row>
    <row r="119" spans="2:16" s="51" customFormat="1" ht="16.149999999999999" customHeight="1">
      <c r="B119" s="39">
        <v>8859</v>
      </c>
      <c r="C119" s="39">
        <v>8859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191936</v>
      </c>
      <c r="C122" s="41">
        <f>+J100+J102+J105+J113-C102-C109-C113</f>
        <v>21464</v>
      </c>
      <c r="D122" s="41">
        <f>+K100+K102+K105+K113-D102-D109-D113</f>
        <v>120692</v>
      </c>
      <c r="E122" s="41">
        <f>+L100+L102+L105+L113-E102-E109-E113</f>
        <v>37174</v>
      </c>
      <c r="F122" s="41">
        <f>+M100+M102+M105+M113-F102-F109-F113</f>
        <v>12606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191936</v>
      </c>
      <c r="J137" s="43">
        <f>+C122</f>
        <v>21464</v>
      </c>
      <c r="K137" s="43">
        <f>+D122</f>
        <v>120692</v>
      </c>
      <c r="L137" s="43">
        <f>+E122</f>
        <v>37174</v>
      </c>
      <c r="M137" s="43">
        <f>+F122</f>
        <v>12606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120230</v>
      </c>
      <c r="C139" s="38">
        <f>+C140+C141</f>
        <v>3301</v>
      </c>
      <c r="D139" s="38">
        <f>+D140+D141</f>
        <v>100762</v>
      </c>
      <c r="E139" s="38">
        <f>+E140+E141</f>
        <v>12298</v>
      </c>
      <c r="F139" s="38">
        <f>+F140+F141</f>
        <v>3869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91343</v>
      </c>
      <c r="C140" s="39">
        <v>1906</v>
      </c>
      <c r="D140" s="39">
        <v>74489</v>
      </c>
      <c r="E140" s="39">
        <v>11781</v>
      </c>
      <c r="F140" s="39">
        <v>3167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28887</v>
      </c>
      <c r="C141" s="39">
        <v>1395</v>
      </c>
      <c r="D141" s="39">
        <v>26273</v>
      </c>
      <c r="E141" s="39">
        <v>517</v>
      </c>
      <c r="F141" s="39">
        <v>702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71706</v>
      </c>
      <c r="C144" s="41">
        <f>+J137-C139</f>
        <v>18163</v>
      </c>
      <c r="D144" s="41">
        <f>+K137-D139</f>
        <v>19930</v>
      </c>
      <c r="E144" s="41">
        <f>+L137-E139</f>
        <v>24876</v>
      </c>
      <c r="F144" s="41">
        <f>+M137-F139</f>
        <v>8737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191936</v>
      </c>
      <c r="J161" s="43">
        <f>+C122</f>
        <v>21464</v>
      </c>
      <c r="K161" s="43">
        <f>+D122</f>
        <v>120692</v>
      </c>
      <c r="L161" s="43">
        <f>+E122</f>
        <v>37174</v>
      </c>
      <c r="M161" s="43">
        <f>+F122</f>
        <v>12606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208850</v>
      </c>
      <c r="C163" s="38">
        <f>+J16-J17-J18+C141-J20</f>
        <v>37295</v>
      </c>
      <c r="D163" s="38">
        <f>+K16-K17-K18+D141-K20</f>
        <v>125562</v>
      </c>
      <c r="E163" s="38">
        <f>+L16-L17-L18+E141-L20</f>
        <v>40828</v>
      </c>
      <c r="F163" s="38">
        <f>+M16-M17-M18+F141-M20</f>
        <v>5165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120230</v>
      </c>
      <c r="C164" s="39">
        <f>+C139</f>
        <v>3301</v>
      </c>
      <c r="D164" s="39">
        <f>+D139</f>
        <v>100762</v>
      </c>
      <c r="E164" s="39">
        <f>+E139</f>
        <v>12298</v>
      </c>
      <c r="F164" s="39">
        <f>+F139</f>
        <v>3869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88620</v>
      </c>
      <c r="C165" s="39">
        <f>+C163-C164</f>
        <v>33994</v>
      </c>
      <c r="D165" s="39">
        <f>+D163-D164</f>
        <v>24800</v>
      </c>
      <c r="E165" s="39">
        <f>+E163-E164</f>
        <v>28530</v>
      </c>
      <c r="F165" s="39">
        <f>+F163-F164</f>
        <v>1296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-16914</v>
      </c>
      <c r="C169" s="41">
        <f>+J161-C163-C166</f>
        <v>-15831</v>
      </c>
      <c r="D169" s="41">
        <f>+K161-D163-D166</f>
        <v>-4870</v>
      </c>
      <c r="E169" s="41">
        <f>+L161-E163-E166</f>
        <v>-3654</v>
      </c>
      <c r="F169" s="41">
        <f>+M161-F163-F166</f>
        <v>7441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71706</v>
      </c>
      <c r="J184" s="43">
        <f>+C144</f>
        <v>18163</v>
      </c>
      <c r="K184" s="43">
        <f>+D144</f>
        <v>19930</v>
      </c>
      <c r="L184" s="43">
        <f>+E144</f>
        <v>24876</v>
      </c>
      <c r="M184" s="43">
        <f>+F144</f>
        <v>8737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88620</v>
      </c>
      <c r="C186" s="38">
        <f>+C187</f>
        <v>33994</v>
      </c>
      <c r="D186" s="38">
        <f>+D187</f>
        <v>24800</v>
      </c>
      <c r="E186" s="38">
        <f>+E187</f>
        <v>28530</v>
      </c>
      <c r="F186" s="38">
        <f>+F187</f>
        <v>1296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88620</v>
      </c>
      <c r="C187" s="39">
        <f t="shared" si="1"/>
        <v>33994</v>
      </c>
      <c r="D187" s="39">
        <f t="shared" si="1"/>
        <v>24800</v>
      </c>
      <c r="E187" s="39">
        <f t="shared" si="1"/>
        <v>28530</v>
      </c>
      <c r="F187" s="39">
        <f t="shared" si="1"/>
        <v>1296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-16914</v>
      </c>
      <c r="C191" s="41">
        <f>+J184-C186</f>
        <v>-15831</v>
      </c>
      <c r="D191" s="41">
        <f>+K184-D186</f>
        <v>-4870</v>
      </c>
      <c r="E191" s="41">
        <f>+L184-E186</f>
        <v>-3654</v>
      </c>
      <c r="F191" s="41">
        <f>+M184-F186</f>
        <v>7441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-16914</v>
      </c>
      <c r="J209" s="43">
        <f>+C191</f>
        <v>-15831</v>
      </c>
      <c r="K209" s="43">
        <f>+D191</f>
        <v>-4870</v>
      </c>
      <c r="L209" s="43">
        <f>+E191</f>
        <v>-3654</v>
      </c>
      <c r="M209" s="43">
        <f>+F191</f>
        <v>7441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8994</v>
      </c>
      <c r="J211" s="38">
        <f>+J212+J213+J214</f>
        <v>1712</v>
      </c>
      <c r="K211" s="38">
        <f>+K212+K213+K214</f>
        <v>10284</v>
      </c>
      <c r="L211" s="38">
        <f>+L212+L213+L214</f>
        <v>7058</v>
      </c>
      <c r="M211" s="38">
        <f>+M212+M213+M214</f>
        <v>133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4844</v>
      </c>
      <c r="J212" s="39">
        <v>54</v>
      </c>
      <c r="K212" s="39">
        <v>2774</v>
      </c>
      <c r="L212" s="39">
        <v>2016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3446</v>
      </c>
      <c r="J213" s="39">
        <v>846</v>
      </c>
      <c r="K213" s="39">
        <v>2217</v>
      </c>
      <c r="L213" s="39">
        <v>369</v>
      </c>
      <c r="M213" s="39">
        <v>14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704</v>
      </c>
      <c r="J214" s="39">
        <v>812</v>
      </c>
      <c r="K214" s="39">
        <v>5293</v>
      </c>
      <c r="L214" s="39">
        <v>4673</v>
      </c>
      <c r="M214" s="39">
        <v>119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686</v>
      </c>
      <c r="K216" s="40">
        <v>5080</v>
      </c>
      <c r="L216" s="40">
        <v>4308</v>
      </c>
      <c r="M216" s="40">
        <v>119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-13467</v>
      </c>
      <c r="J217" s="38">
        <f>+J218+J219+J220</f>
        <v>-11412</v>
      </c>
      <c r="K217" s="38">
        <f>+K218+K219+K220</f>
        <v>-10787</v>
      </c>
      <c r="L217" s="38">
        <f>+L218+L219+L220</f>
        <v>-1357</v>
      </c>
      <c r="M217" s="38">
        <f>+M218+M219+M220</f>
        <v>-104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-12349</v>
      </c>
      <c r="J219" s="39">
        <v>-5407</v>
      </c>
      <c r="K219" s="39">
        <v>-5910</v>
      </c>
      <c r="L219" s="39">
        <v>-1028</v>
      </c>
      <c r="M219" s="39">
        <v>-4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-1118</v>
      </c>
      <c r="J220" s="39">
        <v>-6005</v>
      </c>
      <c r="K220" s="39">
        <v>-4877</v>
      </c>
      <c r="L220" s="39">
        <v>-329</v>
      </c>
      <c r="M220" s="39">
        <v>-100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-5378</v>
      </c>
      <c r="K222" s="40">
        <v>-4463</v>
      </c>
      <c r="L222" s="40">
        <v>-252</v>
      </c>
      <c r="M222" s="40">
        <v>-100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-21387</v>
      </c>
      <c r="C225" s="41">
        <f>+J209+J211+J217</f>
        <v>-25531</v>
      </c>
      <c r="D225" s="41">
        <f>+K209+K211+K217</f>
        <v>-5373</v>
      </c>
      <c r="E225" s="41">
        <f>+L209+L211+L217</f>
        <v>2047</v>
      </c>
      <c r="F225" s="41">
        <f>+M209+M211+M217</f>
        <v>7470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-21387</v>
      </c>
      <c r="J240" s="43">
        <f>+C225</f>
        <v>-25531</v>
      </c>
      <c r="K240" s="43">
        <f>+D225</f>
        <v>-5373</v>
      </c>
      <c r="L240" s="43">
        <f>+E225</f>
        <v>2047</v>
      </c>
      <c r="M240" s="43">
        <f>+F225</f>
        <v>7470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51752</v>
      </c>
      <c r="C242" s="38">
        <f t="shared" ref="C242:F242" si="2">C243+C245</f>
        <v>16357</v>
      </c>
      <c r="D242" s="38">
        <f t="shared" si="2"/>
        <v>22971</v>
      </c>
      <c r="E242" s="38">
        <f t="shared" si="2"/>
        <v>12012</v>
      </c>
      <c r="F242" s="38">
        <f t="shared" si="2"/>
        <v>412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51722</v>
      </c>
      <c r="C243" s="42">
        <v>16327</v>
      </c>
      <c r="D243" s="42">
        <v>22971</v>
      </c>
      <c r="E243" s="42">
        <v>12012</v>
      </c>
      <c r="F243" s="42">
        <v>412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-24121</v>
      </c>
      <c r="C244" s="38">
        <v>-9000</v>
      </c>
      <c r="D244" s="38">
        <v>-9572</v>
      </c>
      <c r="E244" s="38">
        <v>-5168</v>
      </c>
      <c r="F244" s="38">
        <v>-381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30</v>
      </c>
      <c r="C245" s="42">
        <v>30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1713</v>
      </c>
      <c r="C246" s="38">
        <v>728</v>
      </c>
      <c r="D246" s="38">
        <v>387</v>
      </c>
      <c r="E246" s="38">
        <v>578</v>
      </c>
      <c r="F246" s="38">
        <v>20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-50731</v>
      </c>
      <c r="C248" s="41">
        <f>+J240-C243-C244-C245-C246</f>
        <v>-33616</v>
      </c>
      <c r="D248" s="41">
        <f>+K240-D243-D244-D245-D246</f>
        <v>-19159</v>
      </c>
      <c r="E248" s="41">
        <f>+L240-E243-E244-E245-E246</f>
        <v>-5375</v>
      </c>
      <c r="F248" s="41">
        <f>+M240-F243-F244-F245-F246</f>
        <v>7419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59" priority="2" operator="notEqual">
      <formula>B47+B48</formula>
    </cfRule>
  </conditionalFormatting>
  <conditionalFormatting sqref="B109:F109">
    <cfRule type="cellIs" dxfId="58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244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41920</v>
      </c>
      <c r="H16" s="38">
        <f>+C46+C51+C52+C21+C25</f>
        <v>30552</v>
      </c>
      <c r="I16" s="38">
        <f>+D46+D51+D52+D21+D25</f>
        <v>11368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2281</v>
      </c>
      <c r="H17" s="39">
        <v>740</v>
      </c>
      <c r="I17" s="39">
        <v>1541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3005</v>
      </c>
      <c r="H18" s="39">
        <v>203</v>
      </c>
      <c r="I18" s="39">
        <v>2802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36634</v>
      </c>
      <c r="H19" s="39">
        <f>+H16-H17-H18</f>
        <v>29609</v>
      </c>
      <c r="I19" s="39">
        <f>+I16-I17-I18</f>
        <v>7025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734</v>
      </c>
      <c r="H20" s="47">
        <v>407</v>
      </c>
      <c r="I20" s="47">
        <v>327</v>
      </c>
    </row>
    <row r="21" spans="2:9" s="17" customFormat="1" ht="16.149999999999999" customHeight="1">
      <c r="B21" s="38">
        <v>9734</v>
      </c>
      <c r="C21" s="38">
        <v>5229</v>
      </c>
      <c r="D21" s="38">
        <v>4505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32186</v>
      </c>
      <c r="C23" s="41">
        <f>+H16-C21</f>
        <v>25323</v>
      </c>
      <c r="D23" s="41">
        <f>+I16-D21</f>
        <v>6863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9000</v>
      </c>
      <c r="C25" s="38">
        <v>6699</v>
      </c>
      <c r="D25" s="38">
        <v>2301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23186</v>
      </c>
      <c r="C27" s="41">
        <f>+C23-C25</f>
        <v>18624</v>
      </c>
      <c r="D27" s="41">
        <f>+D23-D25</f>
        <v>4562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23186</v>
      </c>
      <c r="H44" s="43">
        <f>+C27</f>
        <v>18624</v>
      </c>
      <c r="I44" s="43">
        <f>+D27</f>
        <v>4562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23128</v>
      </c>
      <c r="C46" s="38">
        <v>18600</v>
      </c>
      <c r="D46" s="38">
        <v>4528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17759</v>
      </c>
      <c r="C47" s="39">
        <v>13881</v>
      </c>
      <c r="D47" s="39">
        <v>3878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5369</v>
      </c>
      <c r="C48" s="39">
        <f>SUM(C49:C50)</f>
        <v>4719</v>
      </c>
      <c r="D48" s="39">
        <f>SUM(D49:D50)</f>
        <v>650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2134</v>
      </c>
      <c r="C49" s="96">
        <v>1529</v>
      </c>
      <c r="D49" s="96">
        <v>605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3235</v>
      </c>
      <c r="C50" s="96">
        <v>3190</v>
      </c>
      <c r="D50" s="96">
        <v>45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58</v>
      </c>
      <c r="C51" s="38">
        <v>24</v>
      </c>
      <c r="D51" s="38">
        <v>34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67794</v>
      </c>
      <c r="H70" s="38">
        <f>+H71+H75</f>
        <v>67238</v>
      </c>
      <c r="I70" s="38">
        <f>+I71+I75</f>
        <v>556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67333</v>
      </c>
      <c r="H71" s="39">
        <f>+H72+H73+H74</f>
        <v>66939</v>
      </c>
      <c r="I71" s="39">
        <f>+I72+I73+I74</f>
        <v>394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45924</v>
      </c>
      <c r="H72" s="39">
        <v>45924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44</v>
      </c>
      <c r="H73" s="39">
        <v>44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21365</v>
      </c>
      <c r="H74" s="39">
        <v>20971</v>
      </c>
      <c r="I74" s="39">
        <v>394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461</v>
      </c>
      <c r="H75" s="39">
        <v>299</v>
      </c>
      <c r="I75" s="39">
        <v>162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-2672</v>
      </c>
      <c r="H76" s="38">
        <f>+H77+H78</f>
        <v>-1699</v>
      </c>
      <c r="I76" s="38">
        <f>+I77+I78</f>
        <v>-973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-1318</v>
      </c>
      <c r="H77" s="39">
        <v>-918</v>
      </c>
      <c r="I77" s="39">
        <v>-400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-1354</v>
      </c>
      <c r="H78" s="39">
        <v>-781</v>
      </c>
      <c r="I78" s="39">
        <v>-573</v>
      </c>
    </row>
    <row r="79" spans="2:9" s="17" customFormat="1" ht="16.149999999999999" customHeight="1">
      <c r="B79" s="38">
        <f>+B80+B81+B82</f>
        <v>14446</v>
      </c>
      <c r="C79" s="38">
        <f>+C80+C81+C82</f>
        <v>14175</v>
      </c>
      <c r="D79" s="38">
        <f>+D80+D81+D82</f>
        <v>271</v>
      </c>
      <c r="E79" s="77" t="s">
        <v>48</v>
      </c>
      <c r="F79" s="61" t="s">
        <v>49</v>
      </c>
      <c r="G79" s="38">
        <f>G80+G81+G82</f>
        <v>7533</v>
      </c>
      <c r="H79" s="38">
        <f>+H80+H81+H82</f>
        <v>7202</v>
      </c>
      <c r="I79" s="38">
        <f>+I80+I81+I82</f>
        <v>331</v>
      </c>
    </row>
    <row r="80" spans="2:9" s="19" customFormat="1" ht="16.149999999999999" customHeight="1">
      <c r="B80" s="39">
        <v>14442</v>
      </c>
      <c r="C80" s="48">
        <v>14171</v>
      </c>
      <c r="D80" s="48">
        <v>271</v>
      </c>
      <c r="E80" s="27" t="s">
        <v>50</v>
      </c>
      <c r="F80" s="27" t="s">
        <v>133</v>
      </c>
      <c r="G80" s="48">
        <v>1913</v>
      </c>
      <c r="H80" s="48">
        <v>1600</v>
      </c>
      <c r="I80" s="48">
        <v>313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5329</v>
      </c>
      <c r="H81" s="48">
        <v>5311</v>
      </c>
      <c r="I81" s="48">
        <v>18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291</v>
      </c>
      <c r="H82" s="48">
        <v>291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58209</v>
      </c>
      <c r="C85" s="41">
        <f>+H68+H70+H76+H79-C79</f>
        <v>58566</v>
      </c>
      <c r="D85" s="41">
        <f>+I68+I70+I76+I79-D79</f>
        <v>-357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58209</v>
      </c>
      <c r="H100" s="43">
        <f>+C85</f>
        <v>58566</v>
      </c>
      <c r="I100" s="43">
        <f>+D85</f>
        <v>-357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45</v>
      </c>
      <c r="C102" s="38">
        <f>+C103+C104</f>
        <v>0</v>
      </c>
      <c r="D102" s="38">
        <f>+D103+D104</f>
        <v>45</v>
      </c>
      <c r="E102" s="77" t="s">
        <v>58</v>
      </c>
      <c r="F102" s="61" t="s">
        <v>59</v>
      </c>
      <c r="G102" s="38">
        <f>+G103+G104</f>
        <v>74316</v>
      </c>
      <c r="H102" s="38">
        <f>+H103+H104</f>
        <v>74103</v>
      </c>
      <c r="I102" s="38">
        <f>+I103+I104</f>
        <v>213</v>
      </c>
    </row>
    <row r="103" spans="2:9" s="19" customFormat="1" ht="16.149999999999999" customHeight="1">
      <c r="B103" s="39">
        <v>45</v>
      </c>
      <c r="C103" s="39">
        <v>0</v>
      </c>
      <c r="D103" s="39">
        <v>45</v>
      </c>
      <c r="E103" s="69" t="s">
        <v>60</v>
      </c>
      <c r="F103" s="70" t="s">
        <v>61</v>
      </c>
      <c r="G103" s="39">
        <v>74051</v>
      </c>
      <c r="H103" s="39">
        <v>74051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265</v>
      </c>
      <c r="H104" s="39">
        <v>52</v>
      </c>
      <c r="I104" s="39">
        <v>213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10550</v>
      </c>
      <c r="H105" s="38">
        <f>+H106+H107+H108</f>
        <v>8203</v>
      </c>
      <c r="I105" s="38">
        <f>+I106+I107+I108</f>
        <v>2347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1843</v>
      </c>
      <c r="H106" s="39">
        <v>0</v>
      </c>
      <c r="I106" s="39">
        <v>1843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7118</v>
      </c>
      <c r="H107" s="39">
        <v>7073</v>
      </c>
      <c r="I107" s="39">
        <v>45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1589</v>
      </c>
      <c r="H108" s="39">
        <v>1130</v>
      </c>
      <c r="I108" s="39">
        <v>459</v>
      </c>
    </row>
    <row r="109" spans="2:9" s="17" customFormat="1" ht="15">
      <c r="B109" s="38">
        <v>13748</v>
      </c>
      <c r="C109" s="38">
        <v>11735</v>
      </c>
      <c r="D109" s="38">
        <v>2013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10823</v>
      </c>
      <c r="C111" s="39">
        <v>9183</v>
      </c>
      <c r="D111" s="39">
        <v>1640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2925</v>
      </c>
      <c r="C112" s="39">
        <v>2552</v>
      </c>
      <c r="D112" s="39">
        <v>373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114203</v>
      </c>
      <c r="C113" s="38">
        <f>+C114+C115+C116+C117+C118+C119</f>
        <v>119017</v>
      </c>
      <c r="D113" s="38">
        <f>+D114+D115+D116+D117+D118+D119</f>
        <v>1667</v>
      </c>
      <c r="E113" s="77" t="s">
        <v>69</v>
      </c>
      <c r="F113" s="61" t="s">
        <v>70</v>
      </c>
      <c r="G113" s="38">
        <f>+G114+G115+G116+G117+G118+G119</f>
        <v>6385</v>
      </c>
      <c r="H113" s="38">
        <f>+H114+H115+H116+H117+H118+H119</f>
        <v>5712</v>
      </c>
      <c r="I113" s="38">
        <f>+I114+I115+I116+I117+I118+I119</f>
        <v>7154</v>
      </c>
    </row>
    <row r="114" spans="2:10" s="19" customFormat="1" ht="16.149999999999999" customHeight="1">
      <c r="B114" s="39">
        <v>19</v>
      </c>
      <c r="C114" s="39">
        <v>11</v>
      </c>
      <c r="D114" s="39">
        <v>8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15</v>
      </c>
      <c r="H115" s="39">
        <v>10</v>
      </c>
      <c r="I115" s="39">
        <v>5</v>
      </c>
    </row>
    <row r="116" spans="2:10" s="19" customFormat="1" ht="16.149999999999999" customHeight="1">
      <c r="B116" s="39">
        <v>99774</v>
      </c>
      <c r="C116" s="39">
        <v>105647</v>
      </c>
      <c r="D116" s="39">
        <v>608</v>
      </c>
      <c r="E116" s="69" t="s">
        <v>75</v>
      </c>
      <c r="F116" s="70" t="s">
        <v>160</v>
      </c>
      <c r="G116" s="39">
        <v>4151</v>
      </c>
      <c r="H116" s="39">
        <v>4333</v>
      </c>
      <c r="I116" s="39">
        <v>6299</v>
      </c>
    </row>
    <row r="117" spans="2:10" s="19" customFormat="1" ht="16.149999999999999" customHeight="1">
      <c r="B117" s="39">
        <v>2856</v>
      </c>
      <c r="C117" s="39">
        <v>2477</v>
      </c>
      <c r="D117" s="39">
        <v>379</v>
      </c>
      <c r="E117" s="69" t="s">
        <v>76</v>
      </c>
      <c r="F117" s="70" t="s">
        <v>77</v>
      </c>
      <c r="G117" s="39">
        <v>226</v>
      </c>
      <c r="H117" s="39">
        <v>125</v>
      </c>
      <c r="I117" s="39">
        <v>101</v>
      </c>
    </row>
    <row r="118" spans="2:10" s="19" customFormat="1" ht="16.149999999999999" customHeight="1">
      <c r="B118" s="39">
        <v>2695</v>
      </c>
      <c r="C118" s="39">
        <v>2023</v>
      </c>
      <c r="D118" s="39">
        <v>672</v>
      </c>
      <c r="E118" s="27" t="s">
        <v>78</v>
      </c>
      <c r="F118" s="27" t="s">
        <v>79</v>
      </c>
      <c r="G118" s="39">
        <v>1993</v>
      </c>
      <c r="H118" s="39">
        <v>1244</v>
      </c>
      <c r="I118" s="39">
        <v>749</v>
      </c>
    </row>
    <row r="119" spans="2:10" s="51" customFormat="1" ht="16.149999999999999" customHeight="1">
      <c r="B119" s="39">
        <v>8859</v>
      </c>
      <c r="C119" s="39">
        <v>8859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21464</v>
      </c>
      <c r="C122" s="41">
        <f>+H100+H102+H105+H113-C102-C109-C113</f>
        <v>15832</v>
      </c>
      <c r="D122" s="41">
        <f>+I100+I102+I105+I113-D102-D109-D113</f>
        <v>5632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21464</v>
      </c>
      <c r="H137" s="43">
        <f>+C122</f>
        <v>15832</v>
      </c>
      <c r="I137" s="43">
        <f>+D122</f>
        <v>5632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3301</v>
      </c>
      <c r="C139" s="38">
        <f>+C140+C141</f>
        <v>1806</v>
      </c>
      <c r="D139" s="38">
        <f>+D140+D141</f>
        <v>1495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1906</v>
      </c>
      <c r="C140" s="39">
        <v>1058</v>
      </c>
      <c r="D140" s="39">
        <v>848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1395</v>
      </c>
      <c r="C141" s="39">
        <v>748</v>
      </c>
      <c r="D141" s="39">
        <v>647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18163</v>
      </c>
      <c r="C144" s="41">
        <f>+H137-C139</f>
        <v>14026</v>
      </c>
      <c r="D144" s="41">
        <f>+I137-D139</f>
        <v>4137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21464</v>
      </c>
      <c r="H161" s="43">
        <f>+C122</f>
        <v>15832</v>
      </c>
      <c r="I161" s="43">
        <f>+D122</f>
        <v>5632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37295</v>
      </c>
      <c r="C163" s="38">
        <f>+H16-H17-H18+C141-H20</f>
        <v>29950</v>
      </c>
      <c r="D163" s="38">
        <f>+I16-I17-I18+D141-I20</f>
        <v>7345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3301</v>
      </c>
      <c r="C164" s="39">
        <f>+C139</f>
        <v>1806</v>
      </c>
      <c r="D164" s="39">
        <f>+D139</f>
        <v>1495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33994</v>
      </c>
      <c r="C165" s="39">
        <f>+C163-C164</f>
        <v>28144</v>
      </c>
      <c r="D165" s="39">
        <f>+D163-D164</f>
        <v>5850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-15831</v>
      </c>
      <c r="C169" s="41">
        <f>+H161-C163-C166</f>
        <v>-14118</v>
      </c>
      <c r="D169" s="41">
        <f>+I161-D163-D166</f>
        <v>-1713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18163</v>
      </c>
      <c r="H184" s="43">
        <f>+C144</f>
        <v>14026</v>
      </c>
      <c r="I184" s="43">
        <f>+D144</f>
        <v>4137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33994</v>
      </c>
      <c r="C186" s="38">
        <f>+C187</f>
        <v>28144</v>
      </c>
      <c r="D186" s="38">
        <f>+D187</f>
        <v>5850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33994</v>
      </c>
      <c r="C187" s="39">
        <f t="shared" si="0"/>
        <v>28144</v>
      </c>
      <c r="D187" s="39">
        <f t="shared" si="0"/>
        <v>5850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-15831</v>
      </c>
      <c r="C191" s="41">
        <f>+H184-C186</f>
        <v>-14118</v>
      </c>
      <c r="D191" s="41">
        <f>+I184-D186</f>
        <v>-1713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-15831</v>
      </c>
      <c r="H209" s="43">
        <f>+C191</f>
        <v>-14118</v>
      </c>
      <c r="I209" s="43">
        <f>+D191</f>
        <v>-1713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1712</v>
      </c>
      <c r="H211" s="38">
        <f>+H212+H213+H214</f>
        <v>1048</v>
      </c>
      <c r="I211" s="38">
        <f>+I212+I213+I214</f>
        <v>7725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54</v>
      </c>
      <c r="H212" s="39">
        <v>54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846</v>
      </c>
      <c r="H213" s="39">
        <v>471</v>
      </c>
      <c r="I213" s="39">
        <v>375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812</v>
      </c>
      <c r="H214" s="39">
        <v>523</v>
      </c>
      <c r="I214" s="39">
        <v>7350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686</v>
      </c>
      <c r="H216" s="40">
        <v>402</v>
      </c>
      <c r="I216" s="40">
        <v>7345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-11412</v>
      </c>
      <c r="H217" s="38">
        <f>+H218+H219+H220</f>
        <v>-15990</v>
      </c>
      <c r="I217" s="38">
        <f>+I218+I219+I220</f>
        <v>-2483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-5407</v>
      </c>
      <c r="H219" s="39">
        <v>-4402</v>
      </c>
      <c r="I219" s="39">
        <v>-1005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-6005</v>
      </c>
      <c r="H220" s="39">
        <v>-11588</v>
      </c>
      <c r="I220" s="39">
        <v>-1478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-5378</v>
      </c>
      <c r="H222" s="40">
        <v>-11037</v>
      </c>
      <c r="I222" s="40">
        <v>-1402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-25531</v>
      </c>
      <c r="C225" s="41">
        <f>+H209+H211+H217</f>
        <v>-29060</v>
      </c>
      <c r="D225" s="41">
        <f>+I209+I211+I217</f>
        <v>3529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-25531</v>
      </c>
      <c r="H240" s="43">
        <f>+C225</f>
        <v>-29060</v>
      </c>
      <c r="I240" s="43">
        <f>+D225</f>
        <v>3529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16357</v>
      </c>
      <c r="C242" s="38">
        <f t="shared" ref="C242:D242" si="1">C243+C245</f>
        <v>10820</v>
      </c>
      <c r="D242" s="38">
        <f t="shared" si="1"/>
        <v>5537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16327</v>
      </c>
      <c r="C243" s="42">
        <v>10806</v>
      </c>
      <c r="D243" s="42">
        <v>5521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-9000</v>
      </c>
      <c r="C244" s="38">
        <v>-6699</v>
      </c>
      <c r="D244" s="38">
        <v>-2301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30</v>
      </c>
      <c r="C245" s="42">
        <v>14</v>
      </c>
      <c r="D245" s="42">
        <v>16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728</v>
      </c>
      <c r="C246" s="38">
        <v>594</v>
      </c>
      <c r="D246" s="38">
        <v>134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-33616</v>
      </c>
      <c r="C248" s="41">
        <f>+H240-C243-C244-C245-C246</f>
        <v>-33775</v>
      </c>
      <c r="D248" s="41">
        <f>+I240-D243-D244-D245-D246</f>
        <v>159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57" priority="2" operator="notEqual">
      <formula>B47+B48</formula>
    </cfRule>
  </conditionalFormatting>
  <conditionalFormatting sqref="B109:D109">
    <cfRule type="cellIs" dxfId="56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253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27843</v>
      </c>
      <c r="H16" s="38">
        <f>+C46+C51+C52+C21+C25</f>
        <v>18049</v>
      </c>
      <c r="I16" s="38">
        <f>+D46+D51+D52+D21+D25</f>
        <v>4757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1119</v>
      </c>
      <c r="H17" s="39">
        <v>237</v>
      </c>
      <c r="I17" s="39">
        <v>882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1686</v>
      </c>
      <c r="H18" s="39">
        <v>181</v>
      </c>
      <c r="I18" s="39">
        <v>1505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25038</v>
      </c>
      <c r="H19" s="39">
        <f>+H16-H17-H18</f>
        <v>17631</v>
      </c>
      <c r="I19" s="39">
        <f>+I16-I17-I18</f>
        <v>2370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456</v>
      </c>
      <c r="H20" s="47">
        <v>96</v>
      </c>
      <c r="I20" s="47">
        <v>360</v>
      </c>
    </row>
    <row r="21" spans="2:9" s="17" customFormat="1" ht="16.149999999999999" customHeight="1">
      <c r="B21" s="38">
        <v>4984</v>
      </c>
      <c r="C21" s="38">
        <v>3045</v>
      </c>
      <c r="D21" s="38">
        <v>1939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22859</v>
      </c>
      <c r="C23" s="41">
        <f>+H16-C21</f>
        <v>15004</v>
      </c>
      <c r="D23" s="41">
        <f>+I16-D21</f>
        <v>2818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5037</v>
      </c>
      <c r="C25" s="38">
        <v>0</v>
      </c>
      <c r="D25" s="38">
        <v>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17822</v>
      </c>
      <c r="C27" s="41">
        <f>+C23-C25</f>
        <v>15004</v>
      </c>
      <c r="D27" s="41">
        <f>+D23-D25</f>
        <v>2818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17822</v>
      </c>
      <c r="H44" s="43">
        <f>+C27</f>
        <v>15004</v>
      </c>
      <c r="I44" s="43">
        <f>+D27</f>
        <v>2818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17809</v>
      </c>
      <c r="C46" s="38">
        <v>14998</v>
      </c>
      <c r="D46" s="38">
        <v>2811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13523</v>
      </c>
      <c r="C47" s="39">
        <v>11153</v>
      </c>
      <c r="D47" s="39">
        <f>B47-C47</f>
        <v>2370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4286</v>
      </c>
      <c r="C48" s="39">
        <f>SUM(C49:C50)</f>
        <v>3845</v>
      </c>
      <c r="D48" s="39">
        <f>SUM(D49:D50)</f>
        <v>441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1733</v>
      </c>
      <c r="C49" s="96">
        <v>1370</v>
      </c>
      <c r="D49" s="96">
        <f>B49-C49</f>
        <v>363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2553</v>
      </c>
      <c r="C50" s="96">
        <v>2475</v>
      </c>
      <c r="D50" s="96">
        <f>B50-C50</f>
        <v>78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13</v>
      </c>
      <c r="C51" s="38">
        <v>6</v>
      </c>
      <c r="D51" s="38">
        <v>7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32526</v>
      </c>
      <c r="H70" s="38">
        <f>+H71+H75</f>
        <v>32479</v>
      </c>
      <c r="I70" s="38">
        <f>+I71+I75</f>
        <v>47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32441</v>
      </c>
      <c r="H71" s="39">
        <f>+H72+H73+H74</f>
        <v>32419</v>
      </c>
      <c r="I71" s="39">
        <f>+I72+I73+I74</f>
        <v>22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20331</v>
      </c>
      <c r="H72" s="39">
        <v>20331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31</v>
      </c>
      <c r="H73" s="39">
        <v>31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12079</v>
      </c>
      <c r="H74" s="39">
        <v>12057</v>
      </c>
      <c r="I74" s="39">
        <v>22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85</v>
      </c>
      <c r="H75" s="39">
        <v>60</v>
      </c>
      <c r="I75" s="39">
        <v>25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-2559</v>
      </c>
      <c r="H76" s="38">
        <f>+H77+H78</f>
        <v>-2396</v>
      </c>
      <c r="I76" s="38">
        <f>+I77+I78</f>
        <v>-163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-1975</v>
      </c>
      <c r="H77" s="39">
        <v>-1947</v>
      </c>
      <c r="I77" s="39">
        <v>-28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-584</v>
      </c>
      <c r="H78" s="39">
        <v>-449</v>
      </c>
      <c r="I78" s="39">
        <v>-135</v>
      </c>
    </row>
    <row r="79" spans="2:9" s="17" customFormat="1" ht="16.149999999999999" customHeight="1">
      <c r="B79" s="38">
        <f>+B80+B81+B82</f>
        <v>18947</v>
      </c>
      <c r="C79" s="38">
        <f>+C80+C81+C82</f>
        <v>18660</v>
      </c>
      <c r="D79" s="38">
        <f>+D80+D81+D82</f>
        <v>287</v>
      </c>
      <c r="E79" s="77" t="s">
        <v>48</v>
      </c>
      <c r="F79" s="61" t="s">
        <v>49</v>
      </c>
      <c r="G79" s="38">
        <f>G80+G81+G82</f>
        <v>6650</v>
      </c>
      <c r="H79" s="38">
        <f>+H80+H81+H82</f>
        <v>6523</v>
      </c>
      <c r="I79" s="38">
        <f>+I80+I81+I82</f>
        <v>127</v>
      </c>
    </row>
    <row r="80" spans="2:9" s="19" customFormat="1" ht="16.149999999999999" customHeight="1">
      <c r="B80" s="39">
        <v>18946</v>
      </c>
      <c r="C80" s="48">
        <v>18659</v>
      </c>
      <c r="D80" s="48">
        <v>287</v>
      </c>
      <c r="E80" s="27" t="s">
        <v>50</v>
      </c>
      <c r="F80" s="27" t="s">
        <v>133</v>
      </c>
      <c r="G80" s="48">
        <v>1143</v>
      </c>
      <c r="H80" s="48">
        <v>1054</v>
      </c>
      <c r="I80" s="48">
        <v>89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5507</v>
      </c>
      <c r="H81" s="48">
        <v>5469</v>
      </c>
      <c r="I81" s="48">
        <v>38</v>
      </c>
    </row>
    <row r="82" spans="2:9" s="19" customFormat="1" ht="16.149999999999999" customHeight="1">
      <c r="B82" s="39">
        <v>1</v>
      </c>
      <c r="C82" s="48">
        <v>1</v>
      </c>
      <c r="D82" s="48">
        <v>0</v>
      </c>
      <c r="E82" s="27" t="s">
        <v>53</v>
      </c>
      <c r="F82" s="27" t="s">
        <v>54</v>
      </c>
      <c r="G82" s="48">
        <v>0</v>
      </c>
      <c r="H82" s="48">
        <v>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17670</v>
      </c>
      <c r="C85" s="41">
        <f>+H68+H70+H76+H79-C79</f>
        <v>17946</v>
      </c>
      <c r="D85" s="41">
        <f>+I68+I70+I76+I79-D79</f>
        <v>-276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17670</v>
      </c>
      <c r="H100" s="43">
        <f>+C85</f>
        <v>17946</v>
      </c>
      <c r="I100" s="43">
        <f>+D85</f>
        <v>-276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1</v>
      </c>
      <c r="C102" s="38">
        <f>+C103+C104</f>
        <v>0</v>
      </c>
      <c r="D102" s="38">
        <f>+D103+D104</f>
        <v>1</v>
      </c>
      <c r="E102" s="77" t="s">
        <v>58</v>
      </c>
      <c r="F102" s="61" t="s">
        <v>59</v>
      </c>
      <c r="G102" s="38">
        <f>+G103+G104</f>
        <v>39112</v>
      </c>
      <c r="H102" s="38">
        <f>+H103+H104</f>
        <v>39012</v>
      </c>
      <c r="I102" s="38">
        <f>+I103+I104</f>
        <v>100</v>
      </c>
    </row>
    <row r="103" spans="2:9" s="19" customFormat="1" ht="16.149999999999999" customHeight="1">
      <c r="B103" s="39">
        <v>1</v>
      </c>
      <c r="C103" s="39">
        <v>0</v>
      </c>
      <c r="D103" s="39">
        <v>1</v>
      </c>
      <c r="E103" s="69" t="s">
        <v>60</v>
      </c>
      <c r="F103" s="70" t="s">
        <v>61</v>
      </c>
      <c r="G103" s="39">
        <v>38846</v>
      </c>
      <c r="H103" s="39">
        <v>38846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266</v>
      </c>
      <c r="H104" s="39">
        <v>166</v>
      </c>
      <c r="I104" s="39">
        <v>100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5868</v>
      </c>
      <c r="H105" s="38">
        <f>+H106+H107+H108</f>
        <v>4544</v>
      </c>
      <c r="I105" s="38">
        <f>+I106+I107+I108</f>
        <v>1324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1010</v>
      </c>
      <c r="H106" s="39">
        <v>0</v>
      </c>
      <c r="I106" s="39">
        <v>1010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3841</v>
      </c>
      <c r="H107" s="39">
        <v>3817</v>
      </c>
      <c r="I107" s="39">
        <v>24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1017</v>
      </c>
      <c r="H108" s="39">
        <v>727</v>
      </c>
      <c r="I108" s="39">
        <v>290</v>
      </c>
    </row>
    <row r="109" spans="2:9" s="17" customFormat="1" ht="15">
      <c r="B109" s="38">
        <v>6128</v>
      </c>
      <c r="C109" s="38">
        <v>5317</v>
      </c>
      <c r="D109" s="38">
        <v>811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5177</v>
      </c>
      <c r="C111" s="39">
        <v>4366</v>
      </c>
      <c r="D111" s="39">
        <v>811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951</v>
      </c>
      <c r="C112" s="39">
        <v>951</v>
      </c>
      <c r="D112" s="39">
        <v>0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49110</v>
      </c>
      <c r="C113" s="38">
        <f>+C114+C115+C116+C117+C118+C119</f>
        <v>51632</v>
      </c>
      <c r="D113" s="38">
        <f>+D114+D115+D116+D117+D118+D119</f>
        <v>733</v>
      </c>
      <c r="E113" s="77" t="s">
        <v>69</v>
      </c>
      <c r="F113" s="61" t="s">
        <v>70</v>
      </c>
      <c r="G113" s="38">
        <f>+G114+G115+G116+G117+G118+G119</f>
        <v>2642</v>
      </c>
      <c r="H113" s="38">
        <f>+H114+H115+H116+H117+H118+H119</f>
        <v>2529</v>
      </c>
      <c r="I113" s="38">
        <f>+I114+I115+I116+I117+I118+I119</f>
        <v>3368</v>
      </c>
    </row>
    <row r="114" spans="2:10" s="19" customFormat="1" ht="16.149999999999999" customHeight="1">
      <c r="B114" s="39">
        <v>14</v>
      </c>
      <c r="C114" s="39">
        <v>11</v>
      </c>
      <c r="D114" s="39">
        <v>3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12</v>
      </c>
      <c r="H115" s="39">
        <v>10</v>
      </c>
      <c r="I115" s="39">
        <v>2</v>
      </c>
    </row>
    <row r="116" spans="2:10" s="19" customFormat="1" ht="16.149999999999999" customHeight="1">
      <c r="B116" s="39">
        <v>44535</v>
      </c>
      <c r="C116" s="39">
        <v>47455</v>
      </c>
      <c r="D116" s="39">
        <v>335</v>
      </c>
      <c r="E116" s="69" t="s">
        <v>75</v>
      </c>
      <c r="F116" s="70" t="s">
        <v>160</v>
      </c>
      <c r="G116" s="39">
        <v>1534</v>
      </c>
      <c r="H116" s="39">
        <v>1622</v>
      </c>
      <c r="I116" s="39">
        <v>3167</v>
      </c>
    </row>
    <row r="117" spans="2:10" s="19" customFormat="1" ht="16.149999999999999" customHeight="1">
      <c r="B117" s="39">
        <v>541</v>
      </c>
      <c r="C117" s="39">
        <v>418</v>
      </c>
      <c r="D117" s="39">
        <v>123</v>
      </c>
      <c r="E117" s="69" t="s">
        <v>76</v>
      </c>
      <c r="F117" s="70" t="s">
        <v>77</v>
      </c>
      <c r="G117" s="39">
        <v>267</v>
      </c>
      <c r="H117" s="39">
        <v>251</v>
      </c>
      <c r="I117" s="39">
        <v>16</v>
      </c>
    </row>
    <row r="118" spans="2:10" s="19" customFormat="1" ht="16.149999999999999" customHeight="1">
      <c r="B118" s="39">
        <v>1125</v>
      </c>
      <c r="C118" s="39">
        <v>853</v>
      </c>
      <c r="D118" s="39">
        <v>272</v>
      </c>
      <c r="E118" s="27" t="s">
        <v>78</v>
      </c>
      <c r="F118" s="27" t="s">
        <v>79</v>
      </c>
      <c r="G118" s="39">
        <v>829</v>
      </c>
      <c r="H118" s="39">
        <v>646</v>
      </c>
      <c r="I118" s="39">
        <v>183</v>
      </c>
    </row>
    <row r="119" spans="2:10" s="51" customFormat="1" ht="16.149999999999999" customHeight="1">
      <c r="B119" s="39">
        <v>2895</v>
      </c>
      <c r="C119" s="39">
        <v>2895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10053</v>
      </c>
      <c r="C122" s="41">
        <f>+H100+H102+H105+H113-C102-C109-C113</f>
        <v>7082</v>
      </c>
      <c r="D122" s="41">
        <f>+I100+I102+I105+I113-D102-D109-D113</f>
        <v>2971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10053</v>
      </c>
      <c r="H137" s="43">
        <f>+C122</f>
        <v>7082</v>
      </c>
      <c r="I137" s="43">
        <f>+D122</f>
        <v>2971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7672</v>
      </c>
      <c r="C139" s="38">
        <f>+C140+C141</f>
        <v>0</v>
      </c>
      <c r="D139" s="38">
        <f>+D140+D141</f>
        <v>0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6386</v>
      </c>
      <c r="C140" s="39">
        <v>-1032</v>
      </c>
      <c r="D140" s="39">
        <v>-254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1286</v>
      </c>
      <c r="C141" s="39">
        <v>1032</v>
      </c>
      <c r="D141" s="39">
        <v>254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2381</v>
      </c>
      <c r="C144" s="41">
        <f>+H137-C139</f>
        <v>7082</v>
      </c>
      <c r="D144" s="41">
        <f>+I137-D139</f>
        <v>2971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10053</v>
      </c>
      <c r="H161" s="43">
        <f>+C122</f>
        <v>7082</v>
      </c>
      <c r="I161" s="43">
        <f>+D122</f>
        <v>2971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25868</v>
      </c>
      <c r="C163" s="38">
        <f>+H16-H17-H18+C141-H20</f>
        <v>18567</v>
      </c>
      <c r="D163" s="38">
        <f>+I16-I17-I18+D141-I20</f>
        <v>2264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7672</v>
      </c>
      <c r="C164" s="39">
        <f>+C139</f>
        <v>0</v>
      </c>
      <c r="D164" s="39">
        <f>+D139</f>
        <v>0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18196</v>
      </c>
      <c r="C165" s="39">
        <f>+C163-C164</f>
        <v>18567</v>
      </c>
      <c r="D165" s="39">
        <f>+D163-D164</f>
        <v>2264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-15815</v>
      </c>
      <c r="C169" s="41">
        <f>+H161-C163-C166</f>
        <v>-11485</v>
      </c>
      <c r="D169" s="41">
        <f>+I161-D163-D166</f>
        <v>707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2381</v>
      </c>
      <c r="H184" s="43">
        <f>+C144</f>
        <v>7082</v>
      </c>
      <c r="I184" s="43">
        <f>+D144</f>
        <v>2971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18196</v>
      </c>
      <c r="C186" s="38">
        <f>+C187</f>
        <v>18567</v>
      </c>
      <c r="D186" s="38">
        <f>+D187</f>
        <v>2264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18196</v>
      </c>
      <c r="C187" s="39">
        <f t="shared" si="0"/>
        <v>18567</v>
      </c>
      <c r="D187" s="39">
        <f t="shared" si="0"/>
        <v>2264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-15815</v>
      </c>
      <c r="C191" s="41">
        <f>+H184-C186</f>
        <v>-11485</v>
      </c>
      <c r="D191" s="41">
        <f>+I184-D186</f>
        <v>707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-15815</v>
      </c>
      <c r="H209" s="43">
        <f>+C191</f>
        <v>-11485</v>
      </c>
      <c r="I209" s="43">
        <f>+D191</f>
        <v>707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2350</v>
      </c>
      <c r="H211" s="38">
        <f>+H212+H213+H214</f>
        <v>2048</v>
      </c>
      <c r="I211" s="38">
        <f>+I212+I213+I214</f>
        <v>2433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</v>
      </c>
      <c r="H212" s="39">
        <v>1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2110</v>
      </c>
      <c r="H213" s="39">
        <v>2035</v>
      </c>
      <c r="I213" s="39">
        <v>75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239</v>
      </c>
      <c r="H214" s="39">
        <v>12</v>
      </c>
      <c r="I214" s="39">
        <v>2358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197</v>
      </c>
      <c r="H216" s="40">
        <v>8</v>
      </c>
      <c r="I216" s="40">
        <v>2320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-8242</v>
      </c>
      <c r="H217" s="38">
        <f>+H218+H219+H220</f>
        <v>-9982</v>
      </c>
      <c r="I217" s="38">
        <f>+I218+I219+I220</f>
        <v>-391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-3575</v>
      </c>
      <c r="H219" s="39">
        <v>-3399</v>
      </c>
      <c r="I219" s="39">
        <v>-176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-4667</v>
      </c>
      <c r="H220" s="39">
        <v>-6583</v>
      </c>
      <c r="I220" s="39">
        <v>-215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-1899</v>
      </c>
      <c r="H222" s="40">
        <v>-3820</v>
      </c>
      <c r="I222" s="40">
        <v>-210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-21707</v>
      </c>
      <c r="C225" s="41">
        <f>+H209+H211+H217</f>
        <v>-19419</v>
      </c>
      <c r="D225" s="41">
        <f>+I209+I211+I217</f>
        <v>2749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-21707</v>
      </c>
      <c r="H240" s="43">
        <f>+C225</f>
        <v>-19419</v>
      </c>
      <c r="I240" s="43">
        <f>+D225</f>
        <v>2749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8958</v>
      </c>
      <c r="C242" s="38">
        <f t="shared" ref="C242:D242" si="1">C243+C245</f>
        <v>6566</v>
      </c>
      <c r="D242" s="38">
        <f t="shared" si="1"/>
        <v>2392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8955</v>
      </c>
      <c r="C243" s="42">
        <v>6563</v>
      </c>
      <c r="D243" s="42">
        <v>2392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-5037</v>
      </c>
      <c r="C244" s="38">
        <v>0</v>
      </c>
      <c r="D244" s="38">
        <v>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3</v>
      </c>
      <c r="C245" s="42">
        <v>3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42</v>
      </c>
      <c r="C246" s="38">
        <v>65</v>
      </c>
      <c r="D246" s="38">
        <v>-23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-25670</v>
      </c>
      <c r="C248" s="41">
        <f>+H240-C243-C244-C245-C246</f>
        <v>-26050</v>
      </c>
      <c r="D248" s="41">
        <f>+I240-D243-D244-D245-D246</f>
        <v>380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109" priority="2" operator="notEqual">
      <formula>B47+B48</formula>
    </cfRule>
  </conditionalFormatting>
  <conditionalFormatting sqref="B109:D109">
    <cfRule type="cellIs" dxfId="108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5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223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212321</v>
      </c>
      <c r="J16" s="38">
        <f>+C46+C51+C52+C21+C25</f>
        <v>43959</v>
      </c>
      <c r="K16" s="38">
        <f>+D46+D51+D52+D21+D25</f>
        <v>116529</v>
      </c>
      <c r="L16" s="38">
        <f>+E46+E51+E52+E21+E25</f>
        <v>47267</v>
      </c>
      <c r="M16" s="38">
        <f>+F46+F51+F52+F21+F25</f>
        <v>4566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10831</v>
      </c>
      <c r="J17" s="39">
        <v>2145</v>
      </c>
      <c r="K17" s="39">
        <v>3381</v>
      </c>
      <c r="L17" s="39">
        <v>5233</v>
      </c>
      <c r="M17" s="39">
        <v>72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8504</v>
      </c>
      <c r="J18" s="39">
        <v>3397</v>
      </c>
      <c r="K18" s="39">
        <v>4843</v>
      </c>
      <c r="L18" s="39">
        <v>264</v>
      </c>
      <c r="M18" s="39">
        <v>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192986</v>
      </c>
      <c r="J19" s="39">
        <f>+J16-J17-J18</f>
        <v>38417</v>
      </c>
      <c r="K19" s="39">
        <f>+K16-K17-K18</f>
        <v>108305</v>
      </c>
      <c r="L19" s="39">
        <f>+L16-L17-L18</f>
        <v>41770</v>
      </c>
      <c r="M19" s="39">
        <f>+M16-M17-M18</f>
        <v>4494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3977</v>
      </c>
      <c r="J20" s="47">
        <v>834</v>
      </c>
      <c r="K20" s="47">
        <v>2277</v>
      </c>
      <c r="L20" s="47">
        <v>862</v>
      </c>
      <c r="M20" s="47">
        <v>4</v>
      </c>
      <c r="O20" s="120"/>
      <c r="P20" s="19"/>
    </row>
    <row r="21" spans="2:16" s="17" customFormat="1" ht="16.149999999999999" customHeight="1">
      <c r="B21" s="38">
        <v>61379</v>
      </c>
      <c r="C21" s="38">
        <v>10198</v>
      </c>
      <c r="D21" s="38">
        <v>29642</v>
      </c>
      <c r="E21" s="38">
        <v>20168</v>
      </c>
      <c r="F21" s="38">
        <v>1371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150942</v>
      </c>
      <c r="C23" s="41">
        <f>+J16-C21</f>
        <v>33761</v>
      </c>
      <c r="D23" s="41">
        <f>+K16-D21</f>
        <v>86887</v>
      </c>
      <c r="E23" s="41">
        <f>+L16-E21</f>
        <v>27099</v>
      </c>
      <c r="F23" s="41">
        <f>+M16-F21</f>
        <v>3195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25274</v>
      </c>
      <c r="C25" s="38">
        <v>9292</v>
      </c>
      <c r="D25" s="38">
        <v>10276</v>
      </c>
      <c r="E25" s="38">
        <v>5321</v>
      </c>
      <c r="F25" s="38">
        <v>385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125668</v>
      </c>
      <c r="C27" s="41">
        <f>+C23-C25</f>
        <v>24469</v>
      </c>
      <c r="D27" s="41">
        <f>+D23-D25</f>
        <v>76611</v>
      </c>
      <c r="E27" s="41">
        <f>+E23-E25</f>
        <v>21778</v>
      </c>
      <c r="F27" s="41">
        <f>+F23-F25</f>
        <v>2810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125668</v>
      </c>
      <c r="J44" s="43">
        <f>+C27</f>
        <v>24469</v>
      </c>
      <c r="K44" s="43">
        <f>+D27</f>
        <v>76611</v>
      </c>
      <c r="L44" s="43">
        <f>+E27</f>
        <v>21778</v>
      </c>
      <c r="M44" s="43">
        <f>+F27</f>
        <v>2810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125383</v>
      </c>
      <c r="C46" s="38">
        <v>24382</v>
      </c>
      <c r="D46" s="38">
        <v>76433</v>
      </c>
      <c r="E46" s="38">
        <v>21772</v>
      </c>
      <c r="F46" s="38">
        <v>2796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v>98319</v>
      </c>
      <c r="C47" s="39">
        <v>18750</v>
      </c>
      <c r="D47" s="39">
        <v>60676</v>
      </c>
      <c r="E47" s="39">
        <v>16732</v>
      </c>
      <c r="F47" s="39">
        <v>2161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27064</v>
      </c>
      <c r="C48" s="39">
        <f>SUM(C49:C50)</f>
        <v>5632</v>
      </c>
      <c r="D48" s="39">
        <f>SUM(D49:D50)</f>
        <v>15757</v>
      </c>
      <c r="E48" s="39">
        <f>SUM(E49:E50)</f>
        <v>5040</v>
      </c>
      <c r="F48" s="39">
        <f>SUM(F49:F50)</f>
        <v>635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v>18471</v>
      </c>
      <c r="C49" s="96">
        <v>2150</v>
      </c>
      <c r="D49" s="96">
        <v>11128</v>
      </c>
      <c r="E49" s="96">
        <v>4638</v>
      </c>
      <c r="F49" s="96">
        <v>555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v>8593</v>
      </c>
      <c r="C50" s="96">
        <v>3482</v>
      </c>
      <c r="D50" s="96">
        <v>4629</v>
      </c>
      <c r="E50" s="96">
        <v>402</v>
      </c>
      <c r="F50" s="96">
        <v>80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285</v>
      </c>
      <c r="C51" s="38">
        <v>87</v>
      </c>
      <c r="D51" s="38">
        <v>178</v>
      </c>
      <c r="E51" s="38">
        <v>6</v>
      </c>
      <c r="F51" s="38">
        <v>14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86211</v>
      </c>
      <c r="J70" s="38">
        <f>+J71+J75</f>
        <v>53265</v>
      </c>
      <c r="K70" s="38">
        <f>+K71+K75</f>
        <v>13838</v>
      </c>
      <c r="L70" s="38">
        <f>+L71+L75</f>
        <v>19108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72972</v>
      </c>
      <c r="J71" s="39">
        <f>+J72+J73+J74</f>
        <v>52774</v>
      </c>
      <c r="K71" s="39">
        <f>+K72+K73+K74</f>
        <v>13588</v>
      </c>
      <c r="L71" s="39">
        <f>+L72+L73+L74</f>
        <v>6610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36786</v>
      </c>
      <c r="J72" s="39">
        <v>31671</v>
      </c>
      <c r="K72" s="39">
        <v>1587</v>
      </c>
      <c r="L72" s="39">
        <v>3528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120</v>
      </c>
      <c r="J73" s="39">
        <v>42</v>
      </c>
      <c r="K73" s="39">
        <v>37</v>
      </c>
      <c r="L73" s="39">
        <v>41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36066</v>
      </c>
      <c r="J74" s="39">
        <v>21061</v>
      </c>
      <c r="K74" s="39">
        <v>11964</v>
      </c>
      <c r="L74" s="39">
        <v>3041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13239</v>
      </c>
      <c r="J75" s="39">
        <v>491</v>
      </c>
      <c r="K75" s="39">
        <v>250</v>
      </c>
      <c r="L75" s="39">
        <v>12498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-12414</v>
      </c>
      <c r="J76" s="38">
        <f>+J77+J78</f>
        <v>-2689</v>
      </c>
      <c r="K76" s="38">
        <f>+K77+K78</f>
        <v>-4299</v>
      </c>
      <c r="L76" s="38">
        <f>+L77+L78</f>
        <v>-1824</v>
      </c>
      <c r="M76" s="38">
        <f>+M77+M78</f>
        <v>-3602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-5441</v>
      </c>
      <c r="J77" s="39">
        <v>-1506</v>
      </c>
      <c r="K77" s="39">
        <v>-2147</v>
      </c>
      <c r="L77" s="39">
        <v>-1788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-6973</v>
      </c>
      <c r="J78" s="39">
        <v>-1183</v>
      </c>
      <c r="K78" s="39">
        <v>-2152</v>
      </c>
      <c r="L78" s="39">
        <v>-36</v>
      </c>
      <c r="M78" s="39">
        <v>-3602</v>
      </c>
      <c r="O78" s="120"/>
    </row>
    <row r="79" spans="2:16" s="17" customFormat="1" ht="16.149999999999999" customHeight="1">
      <c r="B79" s="38">
        <f>+B80+B81+B82</f>
        <v>18369</v>
      </c>
      <c r="C79" s="38">
        <f>+C80+C81+C82</f>
        <v>16182</v>
      </c>
      <c r="D79" s="38">
        <f>+D80+D81+D82</f>
        <v>3067</v>
      </c>
      <c r="E79" s="38">
        <f>+E80+E81+E82</f>
        <v>954</v>
      </c>
      <c r="F79" s="38">
        <f>+F80+F81+F82</f>
        <v>1</v>
      </c>
      <c r="G79" s="77" t="s">
        <v>48</v>
      </c>
      <c r="H79" s="61" t="s">
        <v>49</v>
      </c>
      <c r="I79" s="38">
        <f>I80+I81+I82</f>
        <v>10698</v>
      </c>
      <c r="J79" s="38">
        <f>+J80+J81+J82</f>
        <v>8360</v>
      </c>
      <c r="K79" s="38">
        <f>+K80+K81+K82</f>
        <v>631</v>
      </c>
      <c r="L79" s="38">
        <f>+L80+L81+L82</f>
        <v>698</v>
      </c>
      <c r="M79" s="38">
        <f>+M80+M81+M82</f>
        <v>2844</v>
      </c>
      <c r="O79" s="120"/>
    </row>
    <row r="80" spans="2:16" s="19" customFormat="1" ht="16.149999999999999" customHeight="1">
      <c r="B80" s="39">
        <v>18355</v>
      </c>
      <c r="C80" s="48">
        <v>16176</v>
      </c>
      <c r="D80" s="48">
        <v>3066</v>
      </c>
      <c r="E80" s="48">
        <v>947</v>
      </c>
      <c r="F80" s="48">
        <v>1</v>
      </c>
      <c r="G80" s="27" t="s">
        <v>50</v>
      </c>
      <c r="H80" s="27" t="s">
        <v>133</v>
      </c>
      <c r="I80" s="48">
        <v>4255</v>
      </c>
      <c r="J80" s="48">
        <v>2054</v>
      </c>
      <c r="K80" s="48">
        <v>607</v>
      </c>
      <c r="L80" s="48">
        <v>585</v>
      </c>
      <c r="M80" s="48">
        <v>2844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6136</v>
      </c>
      <c r="J81" s="48">
        <v>6010</v>
      </c>
      <c r="K81" s="48">
        <v>20</v>
      </c>
      <c r="L81" s="48">
        <v>106</v>
      </c>
      <c r="M81" s="48">
        <v>0</v>
      </c>
      <c r="O81" s="120"/>
    </row>
    <row r="82" spans="2:16" s="19" customFormat="1" ht="16.149999999999999" customHeight="1">
      <c r="B82" s="39">
        <v>14</v>
      </c>
      <c r="C82" s="48">
        <v>6</v>
      </c>
      <c r="D82" s="48">
        <v>1</v>
      </c>
      <c r="E82" s="48">
        <v>7</v>
      </c>
      <c r="F82" s="48">
        <v>0</v>
      </c>
      <c r="G82" s="27" t="s">
        <v>53</v>
      </c>
      <c r="H82" s="27" t="s">
        <v>54</v>
      </c>
      <c r="I82" s="48">
        <v>307</v>
      </c>
      <c r="J82" s="48">
        <v>296</v>
      </c>
      <c r="K82" s="48">
        <v>4</v>
      </c>
      <c r="L82" s="48">
        <v>7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66126</v>
      </c>
      <c r="C85" s="41">
        <f>+J68+J70+J76+J79-C79</f>
        <v>42754</v>
      </c>
      <c r="D85" s="41">
        <f>+K68+K70+K76+K79-D79</f>
        <v>7103</v>
      </c>
      <c r="E85" s="41">
        <f>+L68+L70+L76+L79-E79</f>
        <v>17028</v>
      </c>
      <c r="F85" s="41">
        <f>+M68+M70+M76+M79-F79</f>
        <v>-759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66126</v>
      </c>
      <c r="J100" s="43">
        <f>+C85</f>
        <v>42754</v>
      </c>
      <c r="K100" s="43">
        <f>+D85</f>
        <v>7103</v>
      </c>
      <c r="L100" s="43">
        <f>+E85</f>
        <v>17028</v>
      </c>
      <c r="M100" s="43">
        <f>+F85</f>
        <v>-759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23</v>
      </c>
      <c r="C102" s="38">
        <f>+C103+C104</f>
        <v>4</v>
      </c>
      <c r="D102" s="38">
        <f>+D103+D104</f>
        <v>8</v>
      </c>
      <c r="E102" s="38">
        <f>+E103+E104</f>
        <v>11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97621</v>
      </c>
      <c r="J102" s="38">
        <f>+J103+J104</f>
        <v>56033</v>
      </c>
      <c r="K102" s="38">
        <f>+K103+K104</f>
        <v>33984</v>
      </c>
      <c r="L102" s="38">
        <f>+L103+L104</f>
        <v>7604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23</v>
      </c>
      <c r="C103" s="39">
        <v>4</v>
      </c>
      <c r="D103" s="39">
        <v>8</v>
      </c>
      <c r="E103" s="39">
        <v>11</v>
      </c>
      <c r="F103" s="39">
        <v>0</v>
      </c>
      <c r="G103" s="69" t="s">
        <v>60</v>
      </c>
      <c r="H103" s="70" t="s">
        <v>61</v>
      </c>
      <c r="I103" s="39">
        <v>94990</v>
      </c>
      <c r="J103" s="39">
        <v>55805</v>
      </c>
      <c r="K103" s="39">
        <v>33922</v>
      </c>
      <c r="L103" s="39">
        <v>5263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2631</v>
      </c>
      <c r="J104" s="39">
        <v>228</v>
      </c>
      <c r="K104" s="39">
        <v>62</v>
      </c>
      <c r="L104" s="39">
        <v>2341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138190</v>
      </c>
      <c r="J105" s="38">
        <f>+J106+J107+J108</f>
        <v>11071</v>
      </c>
      <c r="K105" s="38">
        <f>+K106+K107+K108</f>
        <v>487</v>
      </c>
      <c r="L105" s="38">
        <f>+L106+L107+L108</f>
        <v>402</v>
      </c>
      <c r="M105" s="38">
        <f>+M106+M107+M108</f>
        <v>126230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90431</v>
      </c>
      <c r="J106" s="39">
        <v>1768</v>
      </c>
      <c r="K106" s="39">
        <v>0</v>
      </c>
      <c r="L106" s="39">
        <v>0</v>
      </c>
      <c r="M106" s="39">
        <v>88663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8593</v>
      </c>
      <c r="J107" s="39">
        <v>7624</v>
      </c>
      <c r="K107" s="39">
        <v>487</v>
      </c>
      <c r="L107" s="39">
        <v>402</v>
      </c>
      <c r="M107" s="39">
        <v>80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39166</v>
      </c>
      <c r="J108" s="39">
        <v>1679</v>
      </c>
      <c r="K108" s="39">
        <v>0</v>
      </c>
      <c r="L108" s="39">
        <v>0</v>
      </c>
      <c r="M108" s="39">
        <v>37487</v>
      </c>
      <c r="O108" s="120"/>
      <c r="P108" s="17"/>
    </row>
    <row r="109" spans="2:16" s="17" customFormat="1" ht="15">
      <c r="B109" s="38">
        <v>154374</v>
      </c>
      <c r="C109" s="38">
        <v>14343</v>
      </c>
      <c r="D109" s="38">
        <v>3129</v>
      </c>
      <c r="E109" s="38">
        <v>843</v>
      </c>
      <c r="F109" s="38">
        <v>136059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132518</v>
      </c>
      <c r="C110" s="39">
        <v>0</v>
      </c>
      <c r="D110" s="39">
        <v>0</v>
      </c>
      <c r="E110" s="39">
        <v>0</v>
      </c>
      <c r="F110" s="39">
        <v>132518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12499</v>
      </c>
      <c r="C111" s="39">
        <v>11490</v>
      </c>
      <c r="D111" s="39">
        <v>527</v>
      </c>
      <c r="E111" s="39">
        <v>402</v>
      </c>
      <c r="F111" s="39">
        <v>80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9357</v>
      </c>
      <c r="C112" s="39">
        <v>2853</v>
      </c>
      <c r="D112" s="39">
        <v>2602</v>
      </c>
      <c r="E112" s="39">
        <v>441</v>
      </c>
      <c r="F112" s="39">
        <v>3461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21090</v>
      </c>
      <c r="C113" s="38">
        <f>+C114+C115+C116+C117+C118+C119</f>
        <v>139184</v>
      </c>
      <c r="D113" s="38">
        <f>+D114+D115+D116+D117+D118+D119</f>
        <v>10660</v>
      </c>
      <c r="E113" s="38">
        <f>+E114+E115+E116+E117+E118+E119</f>
        <v>11056</v>
      </c>
      <c r="F113" s="38">
        <f>+F114+F115+F116+F117+F118+F119</f>
        <v>5612</v>
      </c>
      <c r="G113" s="77" t="s">
        <v>69</v>
      </c>
      <c r="H113" s="61" t="s">
        <v>70</v>
      </c>
      <c r="I113" s="38">
        <f>+I114+I115+I116+I117+I118+I119</f>
        <v>8583</v>
      </c>
      <c r="J113" s="38">
        <f>+J114+J115+J116+J117+J118+J119</f>
        <v>5050</v>
      </c>
      <c r="K113" s="38">
        <f>+K114+K115+K116+K117+K118+K119</f>
        <v>95485</v>
      </c>
      <c r="L113" s="38">
        <f>+L114+L115+L116+L117+L118+L119</f>
        <v>24513</v>
      </c>
      <c r="M113" s="38">
        <f>+M114+M115+M116+M117+M118+M119</f>
        <v>28957</v>
      </c>
      <c r="O113" s="19"/>
      <c r="P113" s="19"/>
    </row>
    <row r="114" spans="2:16" s="19" customFormat="1" ht="16.149999999999999" customHeight="1">
      <c r="B114" s="39">
        <v>260</v>
      </c>
      <c r="C114" s="39">
        <v>17</v>
      </c>
      <c r="D114" s="39">
        <v>91</v>
      </c>
      <c r="E114" s="39">
        <v>148</v>
      </c>
      <c r="F114" s="39">
        <v>4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203</v>
      </c>
      <c r="J115" s="39">
        <v>14</v>
      </c>
      <c r="K115" s="39">
        <v>50</v>
      </c>
      <c r="L115" s="39">
        <v>138</v>
      </c>
      <c r="M115" s="39">
        <v>1</v>
      </c>
    </row>
    <row r="116" spans="2:16" s="19" customFormat="1" ht="16.149999999999999" customHeight="1">
      <c r="B116" s="39">
        <v>0</v>
      </c>
      <c r="C116" s="39">
        <v>123946</v>
      </c>
      <c r="D116" s="39">
        <v>6959</v>
      </c>
      <c r="E116" s="39">
        <v>8940</v>
      </c>
      <c r="F116" s="39">
        <v>5577</v>
      </c>
      <c r="G116" s="69" t="s">
        <v>75</v>
      </c>
      <c r="H116" s="70" t="s">
        <v>160</v>
      </c>
      <c r="I116" s="39">
        <v>0</v>
      </c>
      <c r="J116" s="39">
        <v>2576</v>
      </c>
      <c r="K116" s="39">
        <v>93050</v>
      </c>
      <c r="L116" s="39">
        <v>22247</v>
      </c>
      <c r="M116" s="39">
        <v>27549</v>
      </c>
      <c r="O116" s="120"/>
      <c r="P116" s="17"/>
    </row>
    <row r="117" spans="2:16" s="19" customFormat="1" ht="16.149999999999999" customHeight="1">
      <c r="B117" s="39">
        <v>2667</v>
      </c>
      <c r="C117" s="39">
        <v>2667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1867</v>
      </c>
      <c r="J117" s="39">
        <v>291</v>
      </c>
      <c r="K117" s="39">
        <v>792</v>
      </c>
      <c r="L117" s="39">
        <v>27</v>
      </c>
      <c r="M117" s="39">
        <v>757</v>
      </c>
      <c r="O117" s="120"/>
    </row>
    <row r="118" spans="2:16" s="19" customFormat="1" ht="16.149999999999999" customHeight="1">
      <c r="B118" s="39">
        <v>8272</v>
      </c>
      <c r="C118" s="39">
        <v>2663</v>
      </c>
      <c r="D118" s="39">
        <v>3610</v>
      </c>
      <c r="E118" s="39">
        <v>1968</v>
      </c>
      <c r="F118" s="39">
        <v>31</v>
      </c>
      <c r="G118" s="27" t="s">
        <v>78</v>
      </c>
      <c r="H118" s="27" t="s">
        <v>79</v>
      </c>
      <c r="I118" s="39">
        <v>6513</v>
      </c>
      <c r="J118" s="39">
        <v>2169</v>
      </c>
      <c r="K118" s="39">
        <v>1593</v>
      </c>
      <c r="L118" s="39">
        <v>2101</v>
      </c>
      <c r="M118" s="39">
        <v>650</v>
      </c>
      <c r="O118" s="120"/>
    </row>
    <row r="119" spans="2:16" s="51" customFormat="1" ht="16.149999999999999" customHeight="1">
      <c r="B119" s="39">
        <v>9891</v>
      </c>
      <c r="C119" s="39">
        <v>9891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135033</v>
      </c>
      <c r="C122" s="41">
        <f>+J100+J102+J105+J113-C102-C109-C113</f>
        <v>-38623</v>
      </c>
      <c r="D122" s="41">
        <f>+K100+K102+K105+K113-D102-D109-D113</f>
        <v>123262</v>
      </c>
      <c r="E122" s="41">
        <f>+L100+L102+L105+L113-E102-E109-E113</f>
        <v>37637</v>
      </c>
      <c r="F122" s="41">
        <f>+M100+M102+M105+M113-F102-F109-F113</f>
        <v>12757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135033</v>
      </c>
      <c r="J137" s="43">
        <f>+C122</f>
        <v>-38623</v>
      </c>
      <c r="K137" s="43">
        <f>+D122</f>
        <v>123262</v>
      </c>
      <c r="L137" s="43">
        <f>+E122</f>
        <v>37637</v>
      </c>
      <c r="M137" s="43">
        <f>+F122</f>
        <v>12757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128870</v>
      </c>
      <c r="C139" s="38">
        <f>+C140+C141</f>
        <v>3897</v>
      </c>
      <c r="D139" s="38">
        <f>+D140+D141</f>
        <v>108609</v>
      </c>
      <c r="E139" s="38">
        <f>+E140+E141</f>
        <v>12550</v>
      </c>
      <c r="F139" s="38">
        <f>+F140+F141</f>
        <v>3814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0">SUM(C140:F140)</f>
        <v>97174</v>
      </c>
      <c r="C140" s="39">
        <v>2183</v>
      </c>
      <c r="D140" s="39">
        <v>79899</v>
      </c>
      <c r="E140" s="39">
        <v>11915</v>
      </c>
      <c r="F140" s="39">
        <v>3177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0"/>
        <v>31696</v>
      </c>
      <c r="C141" s="39">
        <v>1714</v>
      </c>
      <c r="D141" s="39">
        <v>28710</v>
      </c>
      <c r="E141" s="39">
        <v>635</v>
      </c>
      <c r="F141" s="39">
        <v>637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6163</v>
      </c>
      <c r="C144" s="41">
        <f>+J137-C139</f>
        <v>-42520</v>
      </c>
      <c r="D144" s="41">
        <f>+K137-D139</f>
        <v>14653</v>
      </c>
      <c r="E144" s="41">
        <f>+L137-E139</f>
        <v>25087</v>
      </c>
      <c r="F144" s="41">
        <f>+M137-F139</f>
        <v>8943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135033</v>
      </c>
      <c r="J161" s="43">
        <f>+C122</f>
        <v>-38623</v>
      </c>
      <c r="K161" s="43">
        <f>+D122</f>
        <v>123262</v>
      </c>
      <c r="L161" s="43">
        <f>+E122</f>
        <v>37637</v>
      </c>
      <c r="M161" s="43">
        <f>+F122</f>
        <v>12757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220705</v>
      </c>
      <c r="C163" s="38">
        <f>+J16-J17-J18+C141-J20</f>
        <v>39297</v>
      </c>
      <c r="D163" s="38">
        <f>+K16-K17-K18+D141-K20</f>
        <v>134738</v>
      </c>
      <c r="E163" s="38">
        <f>+L16-L17-L18+E141-L20</f>
        <v>41543</v>
      </c>
      <c r="F163" s="38">
        <f>+M16-M17-M18+F141-M20</f>
        <v>5127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128870</v>
      </c>
      <c r="C164" s="39">
        <f>+C139</f>
        <v>3897</v>
      </c>
      <c r="D164" s="39">
        <f>+D139</f>
        <v>108609</v>
      </c>
      <c r="E164" s="39">
        <f>+E139</f>
        <v>12550</v>
      </c>
      <c r="F164" s="39">
        <f>+F139</f>
        <v>3814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91835</v>
      </c>
      <c r="C165" s="39">
        <f>+C163-C164</f>
        <v>35400</v>
      </c>
      <c r="D165" s="39">
        <f>+D163-D164</f>
        <v>26129</v>
      </c>
      <c r="E165" s="39">
        <f>+E163-E164</f>
        <v>28993</v>
      </c>
      <c r="F165" s="39">
        <f>+F163-F164</f>
        <v>1313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-85672</v>
      </c>
      <c r="C169" s="41">
        <f>+J161-C163-C166</f>
        <v>-77920</v>
      </c>
      <c r="D169" s="41">
        <f>+K161-D163-D166</f>
        <v>-11476</v>
      </c>
      <c r="E169" s="41">
        <f>+L161-E163-E166</f>
        <v>-3906</v>
      </c>
      <c r="F169" s="41">
        <f>+M161-F163-F166</f>
        <v>7630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6163</v>
      </c>
      <c r="J184" s="43">
        <f>+C144</f>
        <v>-42520</v>
      </c>
      <c r="K184" s="43">
        <f>+D144</f>
        <v>14653</v>
      </c>
      <c r="L184" s="43">
        <f>+E144</f>
        <v>25087</v>
      </c>
      <c r="M184" s="43">
        <f>+F144</f>
        <v>8943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91835</v>
      </c>
      <c r="C186" s="38">
        <f>+C187</f>
        <v>35400</v>
      </c>
      <c r="D186" s="38">
        <f>+D187</f>
        <v>26129</v>
      </c>
      <c r="E186" s="38">
        <f>+E187</f>
        <v>28993</v>
      </c>
      <c r="F186" s="38">
        <f>+F187</f>
        <v>1313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1">+B165</f>
        <v>91835</v>
      </c>
      <c r="C187" s="39">
        <f t="shared" si="1"/>
        <v>35400</v>
      </c>
      <c r="D187" s="39">
        <f t="shared" si="1"/>
        <v>26129</v>
      </c>
      <c r="E187" s="39">
        <f t="shared" si="1"/>
        <v>28993</v>
      </c>
      <c r="F187" s="39">
        <f t="shared" si="1"/>
        <v>1313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-85672</v>
      </c>
      <c r="C191" s="41">
        <f>+J184-C186</f>
        <v>-77920</v>
      </c>
      <c r="D191" s="41">
        <f>+K184-D186</f>
        <v>-11476</v>
      </c>
      <c r="E191" s="41">
        <f>+L184-E186</f>
        <v>-3906</v>
      </c>
      <c r="F191" s="41">
        <f>+M184-F186</f>
        <v>7630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-85672</v>
      </c>
      <c r="J209" s="43">
        <f>+C191</f>
        <v>-77920</v>
      </c>
      <c r="K209" s="43">
        <f>+D191</f>
        <v>-11476</v>
      </c>
      <c r="L209" s="43">
        <f>+E191</f>
        <v>-3906</v>
      </c>
      <c r="M209" s="43">
        <f>+F191</f>
        <v>7630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9164</v>
      </c>
      <c r="J211" s="38">
        <f>+J212+J213+J214</f>
        <v>1639</v>
      </c>
      <c r="K211" s="38">
        <f>+K212+K213+K214</f>
        <v>11929</v>
      </c>
      <c r="L211" s="38">
        <f>+L212+L213+L214</f>
        <v>11744</v>
      </c>
      <c r="M211" s="38">
        <f>+M212+M213+M214</f>
        <v>310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4311</v>
      </c>
      <c r="J212" s="39">
        <v>68</v>
      </c>
      <c r="K212" s="39">
        <v>2512</v>
      </c>
      <c r="L212" s="39">
        <v>1731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4137</v>
      </c>
      <c r="J213" s="39">
        <v>799</v>
      </c>
      <c r="K213" s="39">
        <v>3137</v>
      </c>
      <c r="L213" s="39">
        <v>201</v>
      </c>
      <c r="M213" s="39">
        <v>0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716</v>
      </c>
      <c r="J214" s="39">
        <v>772</v>
      </c>
      <c r="K214" s="39">
        <v>6280</v>
      </c>
      <c r="L214" s="39">
        <v>9812</v>
      </c>
      <c r="M214" s="39">
        <v>310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658</v>
      </c>
      <c r="K216" s="40">
        <v>6031</v>
      </c>
      <c r="L216" s="40">
        <v>9459</v>
      </c>
      <c r="M216" s="40">
        <v>310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-12431</v>
      </c>
      <c r="J217" s="38">
        <f>+J218+J219+J220</f>
        <v>-16761</v>
      </c>
      <c r="K217" s="38">
        <f>+K218+K219+K220</f>
        <v>-10658</v>
      </c>
      <c r="L217" s="38">
        <f>+L218+L219+L220</f>
        <v>-1203</v>
      </c>
      <c r="M217" s="38">
        <f>+M218+M219+M220</f>
        <v>-267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-11035</v>
      </c>
      <c r="J219" s="39">
        <v>-4039</v>
      </c>
      <c r="K219" s="39">
        <v>-6157</v>
      </c>
      <c r="L219" s="39">
        <v>-836</v>
      </c>
      <c r="M219" s="39">
        <v>-3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-1396</v>
      </c>
      <c r="J220" s="39">
        <v>-12722</v>
      </c>
      <c r="K220" s="39">
        <v>-4501</v>
      </c>
      <c r="L220" s="39">
        <v>-367</v>
      </c>
      <c r="M220" s="39">
        <v>-264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-11809</v>
      </c>
      <c r="K222" s="40">
        <v>-4121</v>
      </c>
      <c r="L222" s="40">
        <v>-264</v>
      </c>
      <c r="M222" s="40">
        <v>-264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-88939</v>
      </c>
      <c r="C225" s="41">
        <f>+J209+J211+J217</f>
        <v>-93042</v>
      </c>
      <c r="D225" s="41">
        <f>+K209+K211+K217</f>
        <v>-10205</v>
      </c>
      <c r="E225" s="41">
        <f>+L209+L211+L217</f>
        <v>6635</v>
      </c>
      <c r="F225" s="41">
        <f>+M209+M211+M217</f>
        <v>7673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-88939</v>
      </c>
      <c r="J240" s="43">
        <f>+C225</f>
        <v>-93042</v>
      </c>
      <c r="K240" s="43">
        <f>+D225</f>
        <v>-10205</v>
      </c>
      <c r="L240" s="43">
        <f>+E225</f>
        <v>6635</v>
      </c>
      <c r="M240" s="43">
        <f>+F225</f>
        <v>7673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55377</v>
      </c>
      <c r="C242" s="38">
        <f t="shared" ref="C242:F242" si="2">C243+C245</f>
        <v>16086</v>
      </c>
      <c r="D242" s="38">
        <f t="shared" si="2"/>
        <v>21606</v>
      </c>
      <c r="E242" s="38">
        <f t="shared" si="2"/>
        <v>17271</v>
      </c>
      <c r="F242" s="38">
        <f t="shared" si="2"/>
        <v>414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55355</v>
      </c>
      <c r="C243" s="42">
        <v>16064</v>
      </c>
      <c r="D243" s="42">
        <v>21606</v>
      </c>
      <c r="E243" s="42">
        <v>17271</v>
      </c>
      <c r="F243" s="42">
        <v>414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-25274</v>
      </c>
      <c r="C244" s="38">
        <v>-9292</v>
      </c>
      <c r="D244" s="38">
        <v>-10276</v>
      </c>
      <c r="E244" s="38">
        <v>-5321</v>
      </c>
      <c r="F244" s="38">
        <v>-385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22</v>
      </c>
      <c r="C245" s="42">
        <v>22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1534</v>
      </c>
      <c r="C246" s="38">
        <v>555</v>
      </c>
      <c r="D246" s="38">
        <v>369</v>
      </c>
      <c r="E246" s="38">
        <v>595</v>
      </c>
      <c r="F246" s="38">
        <v>15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-120576</v>
      </c>
      <c r="C248" s="41">
        <f>+J240-C243-C244-C245-C246</f>
        <v>-100391</v>
      </c>
      <c r="D248" s="41">
        <f>+K240-D243-D244-D245-D246</f>
        <v>-21904</v>
      </c>
      <c r="E248" s="41">
        <f>+L240-E243-E244-E245-E246</f>
        <v>-5910</v>
      </c>
      <c r="F248" s="41">
        <f>+M240-F243-F244-F245-F246</f>
        <v>7629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  <row r="254" spans="2:16">
      <c r="O254" s="122"/>
      <c r="P254" s="19"/>
    </row>
    <row r="255" spans="2:16">
      <c r="O255" s="17"/>
      <c r="P255" s="21"/>
    </row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55" priority="2" operator="notEqual">
      <formula>B47+B48</formula>
    </cfRule>
  </conditionalFormatting>
  <conditionalFormatting sqref="B109:F109">
    <cfRule type="cellIs" dxfId="54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239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43959</v>
      </c>
      <c r="H16" s="38">
        <f>+C46+C51+C52+C21+C25</f>
        <v>32309</v>
      </c>
      <c r="I16" s="38">
        <f>+D46+D51+D52+D21+D25</f>
        <v>11650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2145</v>
      </c>
      <c r="H17" s="39">
        <v>733</v>
      </c>
      <c r="I17" s="39">
        <v>1412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3397</v>
      </c>
      <c r="H18" s="39">
        <v>236</v>
      </c>
      <c r="I18" s="39">
        <v>3161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38417</v>
      </c>
      <c r="H19" s="39">
        <f>+H16-H17-H18</f>
        <v>31340</v>
      </c>
      <c r="I19" s="39">
        <f>+I16-I17-I18</f>
        <v>7077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834</v>
      </c>
      <c r="H20" s="47">
        <v>604</v>
      </c>
      <c r="I20" s="47">
        <v>230</v>
      </c>
    </row>
    <row r="21" spans="2:9" s="17" customFormat="1" ht="16.149999999999999" customHeight="1">
      <c r="B21" s="38">
        <v>10198</v>
      </c>
      <c r="C21" s="38">
        <v>5842</v>
      </c>
      <c r="D21" s="38">
        <v>4356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33761</v>
      </c>
      <c r="C23" s="41">
        <f>+H16-C21</f>
        <v>26467</v>
      </c>
      <c r="D23" s="41">
        <f>+I16-D21</f>
        <v>7294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9292</v>
      </c>
      <c r="C25" s="38">
        <v>6833</v>
      </c>
      <c r="D25" s="38">
        <v>2459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24469</v>
      </c>
      <c r="C27" s="41">
        <f>+C23-C25</f>
        <v>19634</v>
      </c>
      <c r="D27" s="41">
        <f>+D23-D25</f>
        <v>4835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24469</v>
      </c>
      <c r="H44" s="43">
        <f>+C27</f>
        <v>19634</v>
      </c>
      <c r="I44" s="43">
        <f>+D27</f>
        <v>4835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24382</v>
      </c>
      <c r="C46" s="38">
        <v>19599</v>
      </c>
      <c r="D46" s="38">
        <v>4783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18750</v>
      </c>
      <c r="C47" s="39">
        <v>14640</v>
      </c>
      <c r="D47" s="39">
        <v>4110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5632</v>
      </c>
      <c r="C48" s="39">
        <f>SUM(C49:C50)</f>
        <v>4959</v>
      </c>
      <c r="D48" s="39">
        <f>SUM(D49:D50)</f>
        <v>673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2150</v>
      </c>
      <c r="C49" s="96">
        <v>1531</v>
      </c>
      <c r="D49" s="96">
        <v>619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3482</v>
      </c>
      <c r="C50" s="96">
        <v>3428</v>
      </c>
      <c r="D50" s="96">
        <v>54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87</v>
      </c>
      <c r="C51" s="38">
        <v>35</v>
      </c>
      <c r="D51" s="38">
        <v>52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53265</v>
      </c>
      <c r="H70" s="38">
        <f>+H71+H75</f>
        <v>52666</v>
      </c>
      <c r="I70" s="38">
        <f>+I71+I75</f>
        <v>599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52774</v>
      </c>
      <c r="H71" s="39">
        <f>+H72+H73+H74</f>
        <v>52344</v>
      </c>
      <c r="I71" s="39">
        <f>+I72+I73+I74</f>
        <v>430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31671</v>
      </c>
      <c r="H72" s="39">
        <v>31671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42</v>
      </c>
      <c r="H73" s="39">
        <v>42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21061</v>
      </c>
      <c r="H74" s="39">
        <v>20631</v>
      </c>
      <c r="I74" s="39">
        <v>430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491</v>
      </c>
      <c r="H75" s="39">
        <v>322</v>
      </c>
      <c r="I75" s="39">
        <v>169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-2689</v>
      </c>
      <c r="H76" s="38">
        <f>+H77+H78</f>
        <v>-1742</v>
      </c>
      <c r="I76" s="38">
        <f>+I77+I78</f>
        <v>-947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-1506</v>
      </c>
      <c r="H77" s="39">
        <v>-1100</v>
      </c>
      <c r="I77" s="39">
        <v>-406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-1183</v>
      </c>
      <c r="H78" s="39">
        <v>-642</v>
      </c>
      <c r="I78" s="39">
        <v>-541</v>
      </c>
    </row>
    <row r="79" spans="2:9" s="17" customFormat="1" ht="16.149999999999999" customHeight="1">
      <c r="B79" s="38">
        <f>+B80+B81+B82</f>
        <v>16182</v>
      </c>
      <c r="C79" s="38">
        <f>+C80+C81+C82</f>
        <v>16058</v>
      </c>
      <c r="D79" s="38">
        <f>+D80+D81+D82</f>
        <v>124</v>
      </c>
      <c r="E79" s="77" t="s">
        <v>48</v>
      </c>
      <c r="F79" s="61" t="s">
        <v>49</v>
      </c>
      <c r="G79" s="38">
        <f>G80+G81+G82</f>
        <v>8360</v>
      </c>
      <c r="H79" s="38">
        <f>+H80+H81+H82</f>
        <v>8192</v>
      </c>
      <c r="I79" s="38">
        <f>+I80+I81+I82</f>
        <v>168</v>
      </c>
    </row>
    <row r="80" spans="2:9" s="19" customFormat="1" ht="16.149999999999999" customHeight="1">
      <c r="B80" s="39">
        <v>16176</v>
      </c>
      <c r="C80" s="48">
        <v>16052</v>
      </c>
      <c r="D80" s="48">
        <v>124</v>
      </c>
      <c r="E80" s="27" t="s">
        <v>50</v>
      </c>
      <c r="F80" s="27" t="s">
        <v>133</v>
      </c>
      <c r="G80" s="48">
        <v>2054</v>
      </c>
      <c r="H80" s="48">
        <v>1917</v>
      </c>
      <c r="I80" s="48">
        <v>137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6010</v>
      </c>
      <c r="H81" s="48">
        <v>5979</v>
      </c>
      <c r="I81" s="48">
        <v>31</v>
      </c>
    </row>
    <row r="82" spans="2:9" s="19" customFormat="1" ht="16.149999999999999" customHeight="1">
      <c r="B82" s="39">
        <v>6</v>
      </c>
      <c r="C82" s="48">
        <v>6</v>
      </c>
      <c r="D82" s="48">
        <v>0</v>
      </c>
      <c r="E82" s="27" t="s">
        <v>53</v>
      </c>
      <c r="F82" s="27" t="s">
        <v>54</v>
      </c>
      <c r="G82" s="48">
        <v>296</v>
      </c>
      <c r="H82" s="48">
        <v>296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42754</v>
      </c>
      <c r="C85" s="41">
        <f>+H68+H70+H76+H79-C79</f>
        <v>43058</v>
      </c>
      <c r="D85" s="41">
        <f>+I68+I70+I76+I79-D79</f>
        <v>-304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42754</v>
      </c>
      <c r="H100" s="43">
        <f>+C85</f>
        <v>43058</v>
      </c>
      <c r="I100" s="43">
        <f>+D85</f>
        <v>-304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4</v>
      </c>
      <c r="C102" s="38">
        <f>+C103+C104</f>
        <v>0</v>
      </c>
      <c r="D102" s="38">
        <f>+D103+D104</f>
        <v>4</v>
      </c>
      <c r="E102" s="77" t="s">
        <v>58</v>
      </c>
      <c r="F102" s="61" t="s">
        <v>59</v>
      </c>
      <c r="G102" s="38">
        <f>+G103+G104</f>
        <v>56033</v>
      </c>
      <c r="H102" s="38">
        <f>+H103+H104</f>
        <v>55811</v>
      </c>
      <c r="I102" s="38">
        <f>+I103+I104</f>
        <v>222</v>
      </c>
    </row>
    <row r="103" spans="2:9" s="19" customFormat="1" ht="16.149999999999999" customHeight="1">
      <c r="B103" s="39">
        <v>4</v>
      </c>
      <c r="C103" s="39">
        <v>0</v>
      </c>
      <c r="D103" s="39">
        <v>4</v>
      </c>
      <c r="E103" s="69" t="s">
        <v>60</v>
      </c>
      <c r="F103" s="70" t="s">
        <v>61</v>
      </c>
      <c r="G103" s="39">
        <v>55805</v>
      </c>
      <c r="H103" s="39">
        <v>55805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228</v>
      </c>
      <c r="H104" s="39">
        <v>6</v>
      </c>
      <c r="I104" s="39">
        <v>222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11071</v>
      </c>
      <c r="H105" s="38">
        <f>+H106+H107+H108</f>
        <v>8767</v>
      </c>
      <c r="I105" s="38">
        <f>+I106+I107+I108</f>
        <v>2304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1768</v>
      </c>
      <c r="H106" s="39">
        <v>0</v>
      </c>
      <c r="I106" s="39">
        <v>1768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7624</v>
      </c>
      <c r="H107" s="39">
        <v>7570</v>
      </c>
      <c r="I107" s="39">
        <v>54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1679</v>
      </c>
      <c r="H108" s="39">
        <v>1197</v>
      </c>
      <c r="I108" s="39">
        <v>482</v>
      </c>
    </row>
    <row r="109" spans="2:9" s="17" customFormat="1" ht="15">
      <c r="B109" s="38">
        <v>14343</v>
      </c>
      <c r="C109" s="38">
        <v>12207</v>
      </c>
      <c r="D109" s="38">
        <v>2136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11490</v>
      </c>
      <c r="C111" s="39">
        <v>9724</v>
      </c>
      <c r="D111" s="39">
        <v>1766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2853</v>
      </c>
      <c r="C112" s="39">
        <v>2483</v>
      </c>
      <c r="D112" s="39">
        <v>370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139184</v>
      </c>
      <c r="C113" s="38">
        <f>+C114+C115+C116+C117+C118+C119</f>
        <v>144630</v>
      </c>
      <c r="D113" s="38">
        <f>+D114+D115+D116+D117+D118+D119</f>
        <v>1455</v>
      </c>
      <c r="E113" s="77" t="s">
        <v>69</v>
      </c>
      <c r="F113" s="61" t="s">
        <v>70</v>
      </c>
      <c r="G113" s="38">
        <f>+G114+G115+G116+G117+G118+G119</f>
        <v>5050</v>
      </c>
      <c r="H113" s="38">
        <f>+H114+H115+H116+H117+H118+H119</f>
        <v>4031</v>
      </c>
      <c r="I113" s="38">
        <f>+I114+I115+I116+I117+I118+I119</f>
        <v>7920</v>
      </c>
    </row>
    <row r="114" spans="2:10" s="19" customFormat="1" ht="16.149999999999999" customHeight="1">
      <c r="B114" s="39">
        <v>17</v>
      </c>
      <c r="C114" s="39">
        <v>11</v>
      </c>
      <c r="D114" s="39">
        <v>6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14</v>
      </c>
      <c r="H115" s="39">
        <v>10</v>
      </c>
      <c r="I115" s="39">
        <v>4</v>
      </c>
    </row>
    <row r="116" spans="2:10" s="19" customFormat="1" ht="16.149999999999999" customHeight="1">
      <c r="B116" s="39">
        <v>123946</v>
      </c>
      <c r="C116" s="39">
        <v>130504</v>
      </c>
      <c r="D116" s="39">
        <v>343</v>
      </c>
      <c r="E116" s="69" t="s">
        <v>75</v>
      </c>
      <c r="F116" s="70" t="s">
        <v>160</v>
      </c>
      <c r="G116" s="39">
        <v>2576</v>
      </c>
      <c r="H116" s="39">
        <v>2439</v>
      </c>
      <c r="I116" s="39">
        <v>7038</v>
      </c>
    </row>
    <row r="117" spans="2:10" s="19" customFormat="1" ht="16.149999999999999" customHeight="1">
      <c r="B117" s="39">
        <v>2667</v>
      </c>
      <c r="C117" s="39">
        <v>2269</v>
      </c>
      <c r="D117" s="39">
        <v>398</v>
      </c>
      <c r="E117" s="69" t="s">
        <v>76</v>
      </c>
      <c r="F117" s="70" t="s">
        <v>77</v>
      </c>
      <c r="G117" s="39">
        <v>291</v>
      </c>
      <c r="H117" s="39">
        <v>216</v>
      </c>
      <c r="I117" s="39">
        <v>75</v>
      </c>
    </row>
    <row r="118" spans="2:10" s="19" customFormat="1" ht="16.149999999999999" customHeight="1">
      <c r="B118" s="39">
        <v>2663</v>
      </c>
      <c r="C118" s="39">
        <v>1955</v>
      </c>
      <c r="D118" s="39">
        <v>708</v>
      </c>
      <c r="E118" s="27" t="s">
        <v>78</v>
      </c>
      <c r="F118" s="27" t="s">
        <v>79</v>
      </c>
      <c r="G118" s="39">
        <v>2169</v>
      </c>
      <c r="H118" s="39">
        <v>1366</v>
      </c>
      <c r="I118" s="39">
        <v>803</v>
      </c>
    </row>
    <row r="119" spans="2:10" s="51" customFormat="1" ht="16.149999999999999" customHeight="1">
      <c r="B119" s="39">
        <v>9891</v>
      </c>
      <c r="C119" s="39">
        <v>9891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-38623</v>
      </c>
      <c r="C122" s="41">
        <f>+H100+H102+H105+H113-C102-C109-C113</f>
        <v>-45170</v>
      </c>
      <c r="D122" s="41">
        <f>+I100+I102+I105+I113-D102-D109-D113</f>
        <v>6547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-38623</v>
      </c>
      <c r="H137" s="43">
        <f>+C122</f>
        <v>-45170</v>
      </c>
      <c r="I137" s="43">
        <f>+D122</f>
        <v>6547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3897</v>
      </c>
      <c r="C139" s="38">
        <f>+C140+C141</f>
        <v>2469</v>
      </c>
      <c r="D139" s="38">
        <f>+D140+D141</f>
        <v>1428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2183</v>
      </c>
      <c r="C140" s="39">
        <v>1425</v>
      </c>
      <c r="D140" s="39">
        <v>758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1714</v>
      </c>
      <c r="C141" s="39">
        <v>1044</v>
      </c>
      <c r="D141" s="39">
        <v>670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-42520</v>
      </c>
      <c r="C144" s="41">
        <f>+H137-C139</f>
        <v>-47639</v>
      </c>
      <c r="D144" s="41">
        <f>+I137-D139</f>
        <v>5119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-38623</v>
      </c>
      <c r="H161" s="43">
        <f>+C122</f>
        <v>-45170</v>
      </c>
      <c r="I161" s="43">
        <f>+D122</f>
        <v>6547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39297</v>
      </c>
      <c r="C163" s="38">
        <f>+H16-H17-H18+C141-H20</f>
        <v>31780</v>
      </c>
      <c r="D163" s="38">
        <f>+I16-I17-I18+D141-I20</f>
        <v>7517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3897</v>
      </c>
      <c r="C164" s="39">
        <f>+C139</f>
        <v>2469</v>
      </c>
      <c r="D164" s="39">
        <f>+D139</f>
        <v>1428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35400</v>
      </c>
      <c r="C165" s="39">
        <f>+C163-C164</f>
        <v>29311</v>
      </c>
      <c r="D165" s="39">
        <f>+D163-D164</f>
        <v>6089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-77920</v>
      </c>
      <c r="C169" s="41">
        <f>+H161-C163-C166</f>
        <v>-76950</v>
      </c>
      <c r="D169" s="41">
        <f>+I161-D163-D166</f>
        <v>-970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-42520</v>
      </c>
      <c r="H184" s="43">
        <f>+C144</f>
        <v>-47639</v>
      </c>
      <c r="I184" s="43">
        <f>+D144</f>
        <v>5119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35400</v>
      </c>
      <c r="C186" s="38">
        <f>+C187</f>
        <v>29311</v>
      </c>
      <c r="D186" s="38">
        <f>+D187</f>
        <v>6089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35400</v>
      </c>
      <c r="C187" s="39">
        <f t="shared" si="0"/>
        <v>29311</v>
      </c>
      <c r="D187" s="39">
        <f t="shared" si="0"/>
        <v>6089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-77920</v>
      </c>
      <c r="C191" s="41">
        <f>+H184-C186</f>
        <v>-76950</v>
      </c>
      <c r="D191" s="41">
        <f>+I184-D186</f>
        <v>-970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-77920</v>
      </c>
      <c r="H209" s="43">
        <f>+C191</f>
        <v>-76950</v>
      </c>
      <c r="I209" s="43">
        <f>+D191</f>
        <v>-970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1639</v>
      </c>
      <c r="H211" s="38">
        <f>+H212+H213+H214</f>
        <v>1297</v>
      </c>
      <c r="I211" s="38">
        <f>+I212+I213+I214</f>
        <v>7664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68</v>
      </c>
      <c r="H212" s="39">
        <v>68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799</v>
      </c>
      <c r="H213" s="39">
        <v>395</v>
      </c>
      <c r="I213" s="39">
        <v>404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772</v>
      </c>
      <c r="H214" s="39">
        <v>834</v>
      </c>
      <c r="I214" s="39">
        <v>7260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658</v>
      </c>
      <c r="H216" s="40">
        <v>759</v>
      </c>
      <c r="I216" s="40">
        <v>7221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-16761</v>
      </c>
      <c r="H217" s="38">
        <f>+H218+H219+H220</f>
        <v>-21697</v>
      </c>
      <c r="I217" s="38">
        <f>+I218+I219+I220</f>
        <v>-2386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-4039</v>
      </c>
      <c r="H219" s="39">
        <v>-3572</v>
      </c>
      <c r="I219" s="39">
        <v>-467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-12722</v>
      </c>
      <c r="H220" s="39">
        <v>-18125</v>
      </c>
      <c r="I220" s="39">
        <v>-1919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-11809</v>
      </c>
      <c r="H222" s="40">
        <v>-17292</v>
      </c>
      <c r="I222" s="40">
        <v>-1839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-93042</v>
      </c>
      <c r="C225" s="41">
        <f>+H209+H211+H217</f>
        <v>-97350</v>
      </c>
      <c r="D225" s="41">
        <f>+I209+I211+I217</f>
        <v>4308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-93042</v>
      </c>
      <c r="H240" s="43">
        <f>+C225</f>
        <v>-97350</v>
      </c>
      <c r="I240" s="43">
        <f>+D225</f>
        <v>4308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16086</v>
      </c>
      <c r="C242" s="38">
        <f t="shared" ref="C242:D242" si="1">C243+C245</f>
        <v>10523</v>
      </c>
      <c r="D242" s="38">
        <f t="shared" si="1"/>
        <v>5563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16064</v>
      </c>
      <c r="C243" s="42">
        <v>10512</v>
      </c>
      <c r="D243" s="42">
        <v>5552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-9292</v>
      </c>
      <c r="C244" s="38">
        <v>-6833</v>
      </c>
      <c r="D244" s="38">
        <v>-2459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22</v>
      </c>
      <c r="C245" s="42">
        <v>11</v>
      </c>
      <c r="D245" s="42">
        <v>11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555</v>
      </c>
      <c r="C246" s="38">
        <v>589</v>
      </c>
      <c r="D246" s="38">
        <v>-34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-100391</v>
      </c>
      <c r="C248" s="41">
        <f>+H240-C243-C244-C245-C246</f>
        <v>-101629</v>
      </c>
      <c r="D248" s="41">
        <f>+I240-D243-D244-D245-D246</f>
        <v>1238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53" priority="2" operator="notEqual">
      <formula>B47+B48</formula>
    </cfRule>
  </conditionalFormatting>
  <conditionalFormatting sqref="B109:D109">
    <cfRule type="cellIs" dxfId="52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3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3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3" s="117" customFormat="1" ht="18.75">
      <c r="A3" s="115"/>
      <c r="B3" s="103" t="s">
        <v>222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3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3" ht="12.75" customHeight="1"/>
    <row r="6" spans="1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1:13" ht="5.25" customHeight="1">
      <c r="B7" s="11"/>
    </row>
    <row r="8" spans="1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1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1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1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1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213557</v>
      </c>
      <c r="J16" s="38">
        <f>+C46+C51+C52+C21+C25</f>
        <v>43945</v>
      </c>
      <c r="K16" s="38">
        <f>+D46+D51+D52+D21+D25</f>
        <v>116178</v>
      </c>
      <c r="L16" s="38">
        <f>+E46+E51+E52+E21+E25</f>
        <v>48966</v>
      </c>
      <c r="M16" s="38">
        <f>+F46+F51+F52+F21+F25</f>
        <v>4468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10623</v>
      </c>
      <c r="J17" s="39">
        <v>1803</v>
      </c>
      <c r="K17" s="39">
        <v>3622</v>
      </c>
      <c r="L17" s="39">
        <v>5126</v>
      </c>
      <c r="M17" s="39">
        <v>72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8250</v>
      </c>
      <c r="J18" s="39">
        <v>3028</v>
      </c>
      <c r="K18" s="39">
        <v>4928</v>
      </c>
      <c r="L18" s="39">
        <v>294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194684</v>
      </c>
      <c r="J19" s="39">
        <f>+J16-J17-J18</f>
        <v>39114</v>
      </c>
      <c r="K19" s="39">
        <f>+K16-K17-K18</f>
        <v>107628</v>
      </c>
      <c r="L19" s="39">
        <f>+L16-L17-L18</f>
        <v>43546</v>
      </c>
      <c r="M19" s="39">
        <f>+M16-M17-M18</f>
        <v>4396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4922</v>
      </c>
      <c r="J20" s="47">
        <v>1148</v>
      </c>
      <c r="K20" s="47">
        <v>2519</v>
      </c>
      <c r="L20" s="47">
        <v>1251</v>
      </c>
      <c r="M20" s="47">
        <v>4</v>
      </c>
    </row>
    <row r="21" spans="2:13" s="17" customFormat="1" ht="16.149999999999999" customHeight="1">
      <c r="B21" s="38">
        <v>61646</v>
      </c>
      <c r="C21" s="38">
        <v>9866</v>
      </c>
      <c r="D21" s="38">
        <v>29405</v>
      </c>
      <c r="E21" s="38">
        <v>21058</v>
      </c>
      <c r="F21" s="38">
        <v>1317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151911</v>
      </c>
      <c r="C23" s="41">
        <f>+J16-C21</f>
        <v>34079</v>
      </c>
      <c r="D23" s="41">
        <f>+K16-D21</f>
        <v>86773</v>
      </c>
      <c r="E23" s="41">
        <f>+L16-E21</f>
        <v>27908</v>
      </c>
      <c r="F23" s="41">
        <f>+M16-F21</f>
        <v>3151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v>27023</v>
      </c>
      <c r="C25" s="38">
        <v>9782</v>
      </c>
      <c r="D25" s="38">
        <v>11039</v>
      </c>
      <c r="E25" s="38">
        <v>5797</v>
      </c>
      <c r="F25" s="38">
        <v>405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124888</v>
      </c>
      <c r="C27" s="41">
        <f>+C23-C25</f>
        <v>24297</v>
      </c>
      <c r="D27" s="41">
        <f>+D23-D25</f>
        <v>75734</v>
      </c>
      <c r="E27" s="41">
        <f>+E23-E25</f>
        <v>22111</v>
      </c>
      <c r="F27" s="41">
        <f>+F23-F25</f>
        <v>2746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124888</v>
      </c>
      <c r="J44" s="43">
        <f>+C27</f>
        <v>24297</v>
      </c>
      <c r="K44" s="43">
        <f>+D27</f>
        <v>75734</v>
      </c>
      <c r="L44" s="43">
        <f>+E27</f>
        <v>22111</v>
      </c>
      <c r="M44" s="43">
        <f>+F27</f>
        <v>2746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124582</v>
      </c>
      <c r="C46" s="38">
        <v>24190</v>
      </c>
      <c r="D46" s="38">
        <v>75559</v>
      </c>
      <c r="E46" s="38">
        <v>22102</v>
      </c>
      <c r="F46" s="38">
        <v>2731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97492</v>
      </c>
      <c r="C47" s="39">
        <v>18529</v>
      </c>
      <c r="D47" s="39">
        <v>59857</v>
      </c>
      <c r="E47" s="39">
        <v>16973</v>
      </c>
      <c r="F47" s="39">
        <v>2133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27090</v>
      </c>
      <c r="C48" s="39">
        <f>SUM(C49:C50)</f>
        <v>5661</v>
      </c>
      <c r="D48" s="39">
        <f>SUM(D49:D50)</f>
        <v>15702</v>
      </c>
      <c r="E48" s="39">
        <f>SUM(E49:E50)</f>
        <v>5129</v>
      </c>
      <c r="F48" s="39">
        <f>SUM(F49:F50)</f>
        <v>598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18505</v>
      </c>
      <c r="C49" s="96">
        <v>2201</v>
      </c>
      <c r="D49" s="96">
        <v>10996</v>
      </c>
      <c r="E49" s="96">
        <v>4781</v>
      </c>
      <c r="F49" s="96">
        <v>527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8585</v>
      </c>
      <c r="C50" s="96">
        <v>3460</v>
      </c>
      <c r="D50" s="96">
        <v>4706</v>
      </c>
      <c r="E50" s="96">
        <v>348</v>
      </c>
      <c r="F50" s="96">
        <v>71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306</v>
      </c>
      <c r="C51" s="38">
        <v>107</v>
      </c>
      <c r="D51" s="38">
        <v>175</v>
      </c>
      <c r="E51" s="38">
        <v>9</v>
      </c>
      <c r="F51" s="38">
        <v>15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106045</v>
      </c>
      <c r="J70" s="38">
        <f>+J71+J75</f>
        <v>71509</v>
      </c>
      <c r="K70" s="38">
        <f>+K71+K75</f>
        <v>13620</v>
      </c>
      <c r="L70" s="38">
        <f>+L71+L75</f>
        <v>20916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91907</v>
      </c>
      <c r="J71" s="39">
        <f>+J72+J73+J74</f>
        <v>71061</v>
      </c>
      <c r="K71" s="39">
        <f>+K72+K73+K74</f>
        <v>13315</v>
      </c>
      <c r="L71" s="39">
        <f>+L72+L73+L74</f>
        <v>7531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55318</v>
      </c>
      <c r="J72" s="39">
        <v>49006</v>
      </c>
      <c r="K72" s="39">
        <v>1797</v>
      </c>
      <c r="L72" s="39">
        <v>4515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131</v>
      </c>
      <c r="J73" s="39">
        <v>44</v>
      </c>
      <c r="K73" s="39">
        <v>45</v>
      </c>
      <c r="L73" s="39">
        <v>42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36458</v>
      </c>
      <c r="J74" s="39">
        <v>22011</v>
      </c>
      <c r="K74" s="39">
        <v>11473</v>
      </c>
      <c r="L74" s="39">
        <v>2974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14138</v>
      </c>
      <c r="J75" s="39">
        <v>448</v>
      </c>
      <c r="K75" s="39">
        <v>305</v>
      </c>
      <c r="L75" s="39">
        <v>13385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-12250</v>
      </c>
      <c r="J76" s="38">
        <f>+J77+J78</f>
        <v>-2862</v>
      </c>
      <c r="K76" s="38">
        <f>+K77+K78</f>
        <v>-3877</v>
      </c>
      <c r="L76" s="38">
        <f>+L77+L78</f>
        <v>-1754</v>
      </c>
      <c r="M76" s="38">
        <f>+M77+M78</f>
        <v>-3757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-5421</v>
      </c>
      <c r="J77" s="39">
        <v>-1705</v>
      </c>
      <c r="K77" s="39">
        <v>-2009</v>
      </c>
      <c r="L77" s="39">
        <v>-1707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-6829</v>
      </c>
      <c r="J78" s="39">
        <v>-1157</v>
      </c>
      <c r="K78" s="39">
        <v>-1868</v>
      </c>
      <c r="L78" s="39">
        <v>-47</v>
      </c>
      <c r="M78" s="39">
        <v>-3757</v>
      </c>
    </row>
    <row r="79" spans="2:13" s="17" customFormat="1" ht="16.149999999999999" customHeight="1">
      <c r="B79" s="38">
        <f>+B80+B81+B82</f>
        <v>20321</v>
      </c>
      <c r="C79" s="38">
        <f>+C80+C81+C82</f>
        <v>18013</v>
      </c>
      <c r="D79" s="38">
        <f>+D80+D81+D82</f>
        <v>3704</v>
      </c>
      <c r="E79" s="38">
        <f>+E80+E81+E82</f>
        <v>874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9894</v>
      </c>
      <c r="J79" s="38">
        <f>+J80+J81+J82</f>
        <v>8031</v>
      </c>
      <c r="K79" s="38">
        <f>+K80+K81+K82</f>
        <v>556</v>
      </c>
      <c r="L79" s="38">
        <f>+L80+L81+L82</f>
        <v>627</v>
      </c>
      <c r="M79" s="38">
        <f>+M80+M81+M82</f>
        <v>2950</v>
      </c>
    </row>
    <row r="80" spans="2:13" s="19" customFormat="1" ht="16.149999999999999" customHeight="1">
      <c r="B80" s="39">
        <v>20311</v>
      </c>
      <c r="C80" s="48">
        <v>18006</v>
      </c>
      <c r="D80" s="48">
        <v>3703</v>
      </c>
      <c r="E80" s="48">
        <v>872</v>
      </c>
      <c r="F80" s="48">
        <v>0</v>
      </c>
      <c r="G80" s="27" t="s">
        <v>50</v>
      </c>
      <c r="H80" s="27" t="s">
        <v>133</v>
      </c>
      <c r="I80" s="48">
        <v>3937</v>
      </c>
      <c r="J80" s="48">
        <v>2264</v>
      </c>
      <c r="K80" s="48">
        <v>518</v>
      </c>
      <c r="L80" s="48">
        <v>475</v>
      </c>
      <c r="M80" s="48">
        <v>2950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5615</v>
      </c>
      <c r="J81" s="48">
        <v>5470</v>
      </c>
      <c r="K81" s="48">
        <v>32</v>
      </c>
      <c r="L81" s="48">
        <v>113</v>
      </c>
      <c r="M81" s="48">
        <v>0</v>
      </c>
    </row>
    <row r="82" spans="2:13" s="19" customFormat="1" ht="16.149999999999999" customHeight="1">
      <c r="B82" s="39">
        <v>10</v>
      </c>
      <c r="C82" s="48">
        <v>7</v>
      </c>
      <c r="D82" s="48">
        <v>1</v>
      </c>
      <c r="E82" s="48">
        <v>2</v>
      </c>
      <c r="F82" s="48">
        <v>0</v>
      </c>
      <c r="G82" s="27" t="s">
        <v>53</v>
      </c>
      <c r="H82" s="27" t="s">
        <v>54</v>
      </c>
      <c r="I82" s="48">
        <v>342</v>
      </c>
      <c r="J82" s="48">
        <v>297</v>
      </c>
      <c r="K82" s="48">
        <v>6</v>
      </c>
      <c r="L82" s="48">
        <v>39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83368</v>
      </c>
      <c r="C85" s="41">
        <f>+J68+J70+J76+J79-C79</f>
        <v>58665</v>
      </c>
      <c r="D85" s="41">
        <f>+K68+K70+K76+K79-D79</f>
        <v>6595</v>
      </c>
      <c r="E85" s="41">
        <f>+L68+L70+L76+L79-E79</f>
        <v>18915</v>
      </c>
      <c r="F85" s="41">
        <f>+M68+M70+M76+M79-F79</f>
        <v>-807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83368</v>
      </c>
      <c r="J100" s="43">
        <f>+C85</f>
        <v>58665</v>
      </c>
      <c r="K100" s="43">
        <f>+D85</f>
        <v>6595</v>
      </c>
      <c r="L100" s="43">
        <f>+E85</f>
        <v>18915</v>
      </c>
      <c r="M100" s="43">
        <f>+F85</f>
        <v>-807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33</v>
      </c>
      <c r="C102" s="38">
        <f>+C103+C104</f>
        <v>15</v>
      </c>
      <c r="D102" s="38">
        <f>+D103+D104</f>
        <v>4</v>
      </c>
      <c r="E102" s="38">
        <f>+E103+E104</f>
        <v>14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97247</v>
      </c>
      <c r="J102" s="38">
        <f>+J103+J104</f>
        <v>61514</v>
      </c>
      <c r="K102" s="38">
        <f>+K103+K104</f>
        <v>28183</v>
      </c>
      <c r="L102" s="38">
        <f>+L103+L104</f>
        <v>7550</v>
      </c>
      <c r="M102" s="38">
        <f>+M103+M104</f>
        <v>0</v>
      </c>
    </row>
    <row r="103" spans="2:13" s="19" customFormat="1" ht="16.149999999999999" customHeight="1">
      <c r="B103" s="39">
        <v>33</v>
      </c>
      <c r="C103" s="39">
        <v>15</v>
      </c>
      <c r="D103" s="39">
        <v>4</v>
      </c>
      <c r="E103" s="39">
        <v>14</v>
      </c>
      <c r="F103" s="39">
        <v>0</v>
      </c>
      <c r="G103" s="69" t="s">
        <v>60</v>
      </c>
      <c r="H103" s="70" t="s">
        <v>61</v>
      </c>
      <c r="I103" s="39">
        <v>94527</v>
      </c>
      <c r="J103" s="39">
        <v>61286</v>
      </c>
      <c r="K103" s="39">
        <v>28057</v>
      </c>
      <c r="L103" s="39">
        <v>5184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2720</v>
      </c>
      <c r="J104" s="39">
        <v>228</v>
      </c>
      <c r="K104" s="39">
        <v>126</v>
      </c>
      <c r="L104" s="39">
        <v>2366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136975</v>
      </c>
      <c r="J105" s="38">
        <f>+J106+J107+J108</f>
        <v>11202</v>
      </c>
      <c r="K105" s="38">
        <f>+K106+K107+K108</f>
        <v>481</v>
      </c>
      <c r="L105" s="38">
        <f>+L106+L107+L108</f>
        <v>348</v>
      </c>
      <c r="M105" s="38">
        <f>+M106+M107+M108</f>
        <v>124944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89666</v>
      </c>
      <c r="J106" s="39">
        <v>1813</v>
      </c>
      <c r="K106" s="39">
        <v>0</v>
      </c>
      <c r="L106" s="39">
        <v>0</v>
      </c>
      <c r="M106" s="39">
        <v>87853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8585</v>
      </c>
      <c r="J107" s="39">
        <v>7685</v>
      </c>
      <c r="K107" s="39">
        <v>481</v>
      </c>
      <c r="L107" s="39">
        <v>348</v>
      </c>
      <c r="M107" s="39">
        <v>71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38724</v>
      </c>
      <c r="J108" s="39">
        <v>1704</v>
      </c>
      <c r="K108" s="39">
        <v>0</v>
      </c>
      <c r="L108" s="39">
        <v>0</v>
      </c>
      <c r="M108" s="39">
        <v>37020</v>
      </c>
    </row>
    <row r="109" spans="2:13" s="17" customFormat="1" ht="15">
      <c r="B109" s="38">
        <v>161869</v>
      </c>
      <c r="C109" s="38">
        <v>15105</v>
      </c>
      <c r="D109" s="38">
        <v>3388</v>
      </c>
      <c r="E109" s="38">
        <v>855</v>
      </c>
      <c r="F109" s="38">
        <v>142521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138806</v>
      </c>
      <c r="C110" s="39">
        <v>0</v>
      </c>
      <c r="D110" s="39">
        <v>0</v>
      </c>
      <c r="E110" s="39">
        <v>0</v>
      </c>
      <c r="F110" s="39">
        <v>138806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13239</v>
      </c>
      <c r="C111" s="39">
        <v>12305</v>
      </c>
      <c r="D111" s="39">
        <v>515</v>
      </c>
      <c r="E111" s="39">
        <v>348</v>
      </c>
      <c r="F111" s="39">
        <v>71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9824</v>
      </c>
      <c r="C112" s="39">
        <v>2800</v>
      </c>
      <c r="D112" s="39">
        <v>2873</v>
      </c>
      <c r="E112" s="39">
        <v>507</v>
      </c>
      <c r="F112" s="39">
        <v>3644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18892</v>
      </c>
      <c r="C113" s="38">
        <f>+C114+C115+C116+C117+C118+C119</f>
        <v>120651</v>
      </c>
      <c r="D113" s="38">
        <f>+D114+D115+D116+D117+D118+D119</f>
        <v>14723</v>
      </c>
      <c r="E113" s="38">
        <f>+E114+E115+E116+E117+E118+E119</f>
        <v>12470</v>
      </c>
      <c r="F113" s="38">
        <f>+F114+F115+F116+F117+F118+F119</f>
        <v>6024</v>
      </c>
      <c r="G113" s="77" t="s">
        <v>69</v>
      </c>
      <c r="H113" s="61" t="s">
        <v>70</v>
      </c>
      <c r="I113" s="38">
        <f>+I114+I115+I116+I117+I118+I119</f>
        <v>8494</v>
      </c>
      <c r="J113" s="38">
        <f>+J114+J115+J116+J117+J118+J119</f>
        <v>10763</v>
      </c>
      <c r="K113" s="38">
        <f>+K114+K115+K116+K117+K118+K119</f>
        <v>84219</v>
      </c>
      <c r="L113" s="38">
        <f>+L114+L115+L116+L117+L118+L119</f>
        <v>21758</v>
      </c>
      <c r="M113" s="38">
        <f>+M114+M115+M116+M117+M118+M119</f>
        <v>26730</v>
      </c>
    </row>
    <row r="114" spans="2:14" s="19" customFormat="1" ht="16.149999999999999" customHeight="1">
      <c r="B114" s="39">
        <v>238</v>
      </c>
      <c r="C114" s="39">
        <v>17</v>
      </c>
      <c r="D114" s="39">
        <v>84</v>
      </c>
      <c r="E114" s="39">
        <v>134</v>
      </c>
      <c r="F114" s="39">
        <v>3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196</v>
      </c>
      <c r="J115" s="39">
        <v>26</v>
      </c>
      <c r="K115" s="39">
        <v>44</v>
      </c>
      <c r="L115" s="39">
        <v>125</v>
      </c>
      <c r="M115" s="39">
        <v>1</v>
      </c>
    </row>
    <row r="116" spans="2:14" s="19" customFormat="1" ht="16.149999999999999" customHeight="1">
      <c r="B116" s="39">
        <v>0</v>
      </c>
      <c r="C116" s="39">
        <v>107070</v>
      </c>
      <c r="D116" s="39">
        <v>11232</v>
      </c>
      <c r="E116" s="39">
        <v>10683</v>
      </c>
      <c r="F116" s="39">
        <v>5991</v>
      </c>
      <c r="G116" s="69" t="s">
        <v>75</v>
      </c>
      <c r="H116" s="70" t="s">
        <v>160</v>
      </c>
      <c r="I116" s="39">
        <v>0</v>
      </c>
      <c r="J116" s="39">
        <v>7760</v>
      </c>
      <c r="K116" s="39">
        <v>81907</v>
      </c>
      <c r="L116" s="39">
        <v>19826</v>
      </c>
      <c r="M116" s="39">
        <v>25483</v>
      </c>
    </row>
    <row r="117" spans="2:14" s="19" customFormat="1" ht="16.149999999999999" customHeight="1">
      <c r="B117" s="39">
        <v>1969</v>
      </c>
      <c r="C117" s="39">
        <v>1969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1306</v>
      </c>
      <c r="J117" s="39">
        <v>264</v>
      </c>
      <c r="K117" s="39">
        <v>470</v>
      </c>
      <c r="L117" s="39">
        <v>4</v>
      </c>
      <c r="M117" s="39">
        <v>568</v>
      </c>
    </row>
    <row r="118" spans="2:14" s="19" customFormat="1" ht="16.149999999999999" customHeight="1">
      <c r="B118" s="39">
        <v>8057</v>
      </c>
      <c r="C118" s="39">
        <v>2967</v>
      </c>
      <c r="D118" s="39">
        <v>3407</v>
      </c>
      <c r="E118" s="39">
        <v>1653</v>
      </c>
      <c r="F118" s="39">
        <v>30</v>
      </c>
      <c r="G118" s="27" t="s">
        <v>78</v>
      </c>
      <c r="H118" s="27" t="s">
        <v>79</v>
      </c>
      <c r="I118" s="39">
        <v>6992</v>
      </c>
      <c r="J118" s="39">
        <v>2713</v>
      </c>
      <c r="K118" s="39">
        <v>1798</v>
      </c>
      <c r="L118" s="39">
        <v>1803</v>
      </c>
      <c r="M118" s="39">
        <v>678</v>
      </c>
    </row>
    <row r="119" spans="2:14" s="51" customFormat="1" ht="16.149999999999999" customHeight="1">
      <c r="B119" s="39">
        <v>8628</v>
      </c>
      <c r="C119" s="39">
        <v>8628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145290</v>
      </c>
      <c r="C122" s="41">
        <f>+J100+J102+J105+J113-C102-C109-C113</f>
        <v>6373</v>
      </c>
      <c r="D122" s="41">
        <f>+K100+K102+K105+K113-D102-D109-D113</f>
        <v>101363</v>
      </c>
      <c r="E122" s="41">
        <f>+L100+L102+L105+L113-E102-E109-E113</f>
        <v>35232</v>
      </c>
      <c r="F122" s="41">
        <f>+M100+M102+M105+M113-F102-F109-F113</f>
        <v>2322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3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3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3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3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3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3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3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3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3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145290</v>
      </c>
      <c r="J137" s="43">
        <f>+C122</f>
        <v>6373</v>
      </c>
      <c r="K137" s="43">
        <f>+D122</f>
        <v>101363</v>
      </c>
      <c r="L137" s="43">
        <f>+E122</f>
        <v>35232</v>
      </c>
      <c r="M137" s="43">
        <f>+F122</f>
        <v>2322</v>
      </c>
    </row>
    <row r="138" spans="2:13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3" s="17" customFormat="1" ht="16.149999999999999" customHeight="1">
      <c r="B139" s="38">
        <f>SUM(C139:F139)</f>
        <v>127400</v>
      </c>
      <c r="C139" s="38">
        <f>+C140+C141</f>
        <v>3558</v>
      </c>
      <c r="D139" s="38">
        <f>+D140+D141</f>
        <v>107643</v>
      </c>
      <c r="E139" s="38">
        <f>+E140+E141</f>
        <v>12389</v>
      </c>
      <c r="F139" s="38">
        <f>+F140+F141</f>
        <v>3810</v>
      </c>
      <c r="G139" s="77" t="s">
        <v>83</v>
      </c>
      <c r="H139" s="61" t="s">
        <v>84</v>
      </c>
      <c r="I139" s="38"/>
      <c r="J139" s="38"/>
      <c r="K139" s="38"/>
      <c r="L139" s="38"/>
      <c r="M139" s="38"/>
    </row>
    <row r="140" spans="2:13" s="19" customFormat="1" ht="15" customHeight="1">
      <c r="B140" s="39">
        <f t="shared" ref="B140:B141" si="0">SUM(C140:F140)</f>
        <v>95831</v>
      </c>
      <c r="C140" s="39">
        <v>1833</v>
      </c>
      <c r="D140" s="39">
        <v>79115</v>
      </c>
      <c r="E140" s="39">
        <v>11757</v>
      </c>
      <c r="F140" s="39">
        <v>3126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3" s="19" customFormat="1" ht="27.6" customHeight="1">
      <c r="B141" s="39">
        <f t="shared" si="0"/>
        <v>31569</v>
      </c>
      <c r="C141" s="39">
        <v>1725</v>
      </c>
      <c r="D141" s="39">
        <v>28528</v>
      </c>
      <c r="E141" s="39">
        <v>632</v>
      </c>
      <c r="F141" s="39">
        <v>684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3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3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3" s="21" customFormat="1" ht="15.95" customHeight="1">
      <c r="B144" s="41">
        <f>+I137-B139</f>
        <v>17890</v>
      </c>
      <c r="C144" s="41">
        <f>+J137-C139</f>
        <v>2815</v>
      </c>
      <c r="D144" s="41">
        <f>+K137-D139</f>
        <v>-6280</v>
      </c>
      <c r="E144" s="41">
        <f>+L137-E139</f>
        <v>22843</v>
      </c>
      <c r="F144" s="41">
        <f>+M137-F139</f>
        <v>-1488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145290</v>
      </c>
      <c r="J161" s="43">
        <f>+C122</f>
        <v>6373</v>
      </c>
      <c r="K161" s="43">
        <f>+D122</f>
        <v>101363</v>
      </c>
      <c r="L161" s="43">
        <f>+E122</f>
        <v>35232</v>
      </c>
      <c r="M161" s="43">
        <f>+F122</f>
        <v>2322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221331</v>
      </c>
      <c r="C163" s="38">
        <f>+J16-J17-J18+C141-J20</f>
        <v>39691</v>
      </c>
      <c r="D163" s="38">
        <f>+K16-K17-K18+D141-K20</f>
        <v>133637</v>
      </c>
      <c r="E163" s="38">
        <f>+L16-L17-L18+E141-L20</f>
        <v>42927</v>
      </c>
      <c r="F163" s="38">
        <f>+M16-M17-M18+F141-M20</f>
        <v>5076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127400</v>
      </c>
      <c r="C164" s="39">
        <f>+C139</f>
        <v>3558</v>
      </c>
      <c r="D164" s="39">
        <f>+D139</f>
        <v>107643</v>
      </c>
      <c r="E164" s="39">
        <f>+E139</f>
        <v>12389</v>
      </c>
      <c r="F164" s="39">
        <f>+F139</f>
        <v>3810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93931</v>
      </c>
      <c r="C165" s="39">
        <f>+C163-C164</f>
        <v>36133</v>
      </c>
      <c r="D165" s="39">
        <f>+D163-D164</f>
        <v>25994</v>
      </c>
      <c r="E165" s="39">
        <f>+E163-E164</f>
        <v>30538</v>
      </c>
      <c r="F165" s="39">
        <f>+F163-F164</f>
        <v>1266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-76041</v>
      </c>
      <c r="C169" s="41">
        <f>+J161-C163-C166</f>
        <v>-33318</v>
      </c>
      <c r="D169" s="41">
        <f>+K161-D163-D166</f>
        <v>-32274</v>
      </c>
      <c r="E169" s="41">
        <f>+L161-E163-E166</f>
        <v>-7695</v>
      </c>
      <c r="F169" s="41">
        <f>+M161-F163-F166</f>
        <v>-2754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17890</v>
      </c>
      <c r="J184" s="43">
        <f>+C144</f>
        <v>2815</v>
      </c>
      <c r="K184" s="43">
        <f>+D144</f>
        <v>-6280</v>
      </c>
      <c r="L184" s="43">
        <f>+E144</f>
        <v>22843</v>
      </c>
      <c r="M184" s="43">
        <f>+F144</f>
        <v>-1488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93931</v>
      </c>
      <c r="C186" s="38">
        <f>+C187</f>
        <v>36133</v>
      </c>
      <c r="D186" s="38">
        <f>+D187</f>
        <v>25994</v>
      </c>
      <c r="E186" s="38">
        <f>+E187</f>
        <v>30538</v>
      </c>
      <c r="F186" s="38">
        <f>+F187</f>
        <v>1266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1">+B165</f>
        <v>93931</v>
      </c>
      <c r="C187" s="39">
        <f t="shared" si="1"/>
        <v>36133</v>
      </c>
      <c r="D187" s="39">
        <f t="shared" si="1"/>
        <v>25994</v>
      </c>
      <c r="E187" s="39">
        <f t="shared" si="1"/>
        <v>30538</v>
      </c>
      <c r="F187" s="39">
        <f t="shared" si="1"/>
        <v>1266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1"/>
        <v>0</v>
      </c>
      <c r="C188" s="38">
        <f t="shared" si="1"/>
        <v>0</v>
      </c>
      <c r="D188" s="38">
        <f t="shared" si="1"/>
        <v>0</v>
      </c>
      <c r="E188" s="38">
        <f t="shared" si="1"/>
        <v>0</v>
      </c>
      <c r="F188" s="38">
        <f t="shared" si="1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-76041</v>
      </c>
      <c r="C191" s="41">
        <f>+J184-C186</f>
        <v>-33318</v>
      </c>
      <c r="D191" s="41">
        <f>+K184-D186</f>
        <v>-32274</v>
      </c>
      <c r="E191" s="41">
        <f>+L184-E186</f>
        <v>-7695</v>
      </c>
      <c r="F191" s="41">
        <f>+M184-F186</f>
        <v>-2754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-76041</v>
      </c>
      <c r="J209" s="43">
        <f>+C191</f>
        <v>-33318</v>
      </c>
      <c r="K209" s="43">
        <f>+D191</f>
        <v>-32274</v>
      </c>
      <c r="L209" s="43">
        <f>+E191</f>
        <v>-7695</v>
      </c>
      <c r="M209" s="43">
        <f>+F191</f>
        <v>-2754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9172</v>
      </c>
      <c r="J211" s="38">
        <f>+J212+J213+J214</f>
        <v>2134</v>
      </c>
      <c r="K211" s="38">
        <f>+K212+K213+K214</f>
        <v>10207</v>
      </c>
      <c r="L211" s="38">
        <f>+L212+L213+L214</f>
        <v>11731</v>
      </c>
      <c r="M211" s="38">
        <f>+M212+M213+M214</f>
        <v>97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4221</v>
      </c>
      <c r="J212" s="39">
        <v>86</v>
      </c>
      <c r="K212" s="39">
        <v>2255</v>
      </c>
      <c r="L212" s="39">
        <v>1880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4076</v>
      </c>
      <c r="J213" s="39">
        <v>1208</v>
      </c>
      <c r="K213" s="39">
        <v>2595</v>
      </c>
      <c r="L213" s="39">
        <v>263</v>
      </c>
      <c r="M213" s="39">
        <v>10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875</v>
      </c>
      <c r="J214" s="39">
        <v>840</v>
      </c>
      <c r="K214" s="39">
        <v>5357</v>
      </c>
      <c r="L214" s="39">
        <v>9588</v>
      </c>
      <c r="M214" s="39">
        <v>87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545</v>
      </c>
      <c r="K216" s="40">
        <v>5068</v>
      </c>
      <c r="L216" s="40">
        <v>9297</v>
      </c>
      <c r="M216" s="40">
        <v>87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-10149</v>
      </c>
      <c r="J217" s="38">
        <f>+J218+J219+J220</f>
        <v>-15028</v>
      </c>
      <c r="K217" s="38">
        <f>+K218+K219+K220</f>
        <v>-9100</v>
      </c>
      <c r="L217" s="38">
        <f>+L218+L219+L220</f>
        <v>-983</v>
      </c>
      <c r="M217" s="38">
        <f>+M218+M219+M220</f>
        <v>-35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-8010</v>
      </c>
      <c r="J219" s="39">
        <v>-2503</v>
      </c>
      <c r="K219" s="39">
        <v>-4787</v>
      </c>
      <c r="L219" s="39">
        <v>-717</v>
      </c>
      <c r="M219" s="39">
        <v>-3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-2139</v>
      </c>
      <c r="J220" s="39">
        <v>-12525</v>
      </c>
      <c r="K220" s="39">
        <v>-4313</v>
      </c>
      <c r="L220" s="39">
        <v>-266</v>
      </c>
      <c r="M220" s="39">
        <v>-32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-11103</v>
      </c>
      <c r="K222" s="40">
        <v>-3667</v>
      </c>
      <c r="L222" s="40">
        <v>-195</v>
      </c>
      <c r="M222" s="40">
        <v>-32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-77018</v>
      </c>
      <c r="C225" s="41">
        <f>+J209+J211+J217</f>
        <v>-46212</v>
      </c>
      <c r="D225" s="41">
        <f>+K209+K211+K217</f>
        <v>-31167</v>
      </c>
      <c r="E225" s="41">
        <f>+L209+L211+L217</f>
        <v>3053</v>
      </c>
      <c r="F225" s="41">
        <f>+M209+M211+M217</f>
        <v>-2692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-77018</v>
      </c>
      <c r="J240" s="43">
        <f>+C225</f>
        <v>-46212</v>
      </c>
      <c r="K240" s="43">
        <f>+D225</f>
        <v>-31167</v>
      </c>
      <c r="L240" s="43">
        <f>+E225</f>
        <v>3053</v>
      </c>
      <c r="M240" s="43">
        <f>+F225</f>
        <v>-2692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50897</v>
      </c>
      <c r="C242" s="38">
        <f t="shared" ref="C242:F242" si="2">C243+C245</f>
        <v>15093</v>
      </c>
      <c r="D242" s="38">
        <f t="shared" si="2"/>
        <v>19910</v>
      </c>
      <c r="E242" s="38">
        <f t="shared" si="2"/>
        <v>15509</v>
      </c>
      <c r="F242" s="38">
        <f t="shared" si="2"/>
        <v>385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50910</v>
      </c>
      <c r="C243" s="42">
        <v>15106</v>
      </c>
      <c r="D243" s="42">
        <v>19910</v>
      </c>
      <c r="E243" s="42">
        <v>15509</v>
      </c>
      <c r="F243" s="42">
        <v>385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v>-27023</v>
      </c>
      <c r="C244" s="38">
        <v>-9782</v>
      </c>
      <c r="D244" s="38">
        <v>-11039</v>
      </c>
      <c r="E244" s="38">
        <v>-5797</v>
      </c>
      <c r="F244" s="38">
        <v>-405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-13</v>
      </c>
      <c r="C245" s="42">
        <v>-13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1301</v>
      </c>
      <c r="C246" s="38">
        <v>552</v>
      </c>
      <c r="D246" s="38">
        <v>360</v>
      </c>
      <c r="E246" s="38">
        <v>392</v>
      </c>
      <c r="F246" s="38">
        <v>-3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-102193</v>
      </c>
      <c r="C248" s="41">
        <f>+J240-C243-C244-C245-C246</f>
        <v>-52075</v>
      </c>
      <c r="D248" s="41">
        <f>+K240-D243-D244-D245-D246</f>
        <v>-40398</v>
      </c>
      <c r="E248" s="41">
        <f>+L240-E243-E244-E245-E246</f>
        <v>-7051</v>
      </c>
      <c r="F248" s="41">
        <f>+M240-F243-F244-F245-F246</f>
        <v>-2669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51" priority="2" operator="notEqual">
      <formula>B47+B48</formula>
    </cfRule>
  </conditionalFormatting>
  <conditionalFormatting sqref="B109:F109">
    <cfRule type="cellIs" dxfId="50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240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43945</v>
      </c>
      <c r="H16" s="38">
        <f>+C46+C51+C52+C21+C25</f>
        <v>31905</v>
      </c>
      <c r="I16" s="38">
        <f>+D46+D51+D52+D21+D25</f>
        <v>12040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1803</v>
      </c>
      <c r="H17" s="39">
        <v>730</v>
      </c>
      <c r="I17" s="39">
        <v>1073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3028</v>
      </c>
      <c r="H18" s="39">
        <v>229</v>
      </c>
      <c r="I18" s="39">
        <v>2799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39114</v>
      </c>
      <c r="H19" s="39">
        <f>+H16-H17-H18</f>
        <v>30946</v>
      </c>
      <c r="I19" s="39">
        <f>+I16-I17-I18</f>
        <v>8168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1148</v>
      </c>
      <c r="H20" s="47">
        <v>902</v>
      </c>
      <c r="I20" s="47">
        <v>246</v>
      </c>
    </row>
    <row r="21" spans="2:9" s="17" customFormat="1" ht="16.149999999999999" customHeight="1">
      <c r="B21" s="38">
        <v>9866</v>
      </c>
      <c r="C21" s="38">
        <v>5277</v>
      </c>
      <c r="D21" s="38">
        <v>4589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34079</v>
      </c>
      <c r="C23" s="41">
        <f>+H16-C21</f>
        <v>26628</v>
      </c>
      <c r="D23" s="41">
        <f>+I16-D21</f>
        <v>7451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9782</v>
      </c>
      <c r="C25" s="38">
        <v>7168</v>
      </c>
      <c r="D25" s="38">
        <v>2614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24297</v>
      </c>
      <c r="C27" s="41">
        <f>+C23-C25</f>
        <v>19460</v>
      </c>
      <c r="D27" s="41">
        <f>+D23-D25</f>
        <v>4837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24297</v>
      </c>
      <c r="H44" s="43">
        <f>+C27</f>
        <v>19460</v>
      </c>
      <c r="I44" s="43">
        <f>+D27</f>
        <v>4837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24190</v>
      </c>
      <c r="C46" s="38">
        <v>19426</v>
      </c>
      <c r="D46" s="38">
        <v>4764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18529</v>
      </c>
      <c r="C47" s="39">
        <v>14437</v>
      </c>
      <c r="D47" s="39">
        <v>4092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5661</v>
      </c>
      <c r="C48" s="39">
        <f>SUM(C49:C50)</f>
        <v>4989</v>
      </c>
      <c r="D48" s="39">
        <f>SUM(D49:D50)</f>
        <v>672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2201</v>
      </c>
      <c r="C49" s="96">
        <v>1579</v>
      </c>
      <c r="D49" s="96">
        <v>622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3460</v>
      </c>
      <c r="C50" s="96">
        <v>3410</v>
      </c>
      <c r="D50" s="96">
        <v>50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107</v>
      </c>
      <c r="C51" s="38">
        <v>34</v>
      </c>
      <c r="D51" s="38">
        <v>73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71509</v>
      </c>
      <c r="H70" s="38">
        <f>+H71+H75</f>
        <v>70476</v>
      </c>
      <c r="I70" s="38">
        <f>+I71+I75</f>
        <v>1033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71061</v>
      </c>
      <c r="H71" s="39">
        <f>+H72+H73+H74</f>
        <v>70180</v>
      </c>
      <c r="I71" s="39">
        <f>+I72+I73+I74</f>
        <v>881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49006</v>
      </c>
      <c r="H72" s="39">
        <v>49006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44</v>
      </c>
      <c r="H73" s="39">
        <v>44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22011</v>
      </c>
      <c r="H74" s="39">
        <v>21130</v>
      </c>
      <c r="I74" s="39">
        <v>881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448</v>
      </c>
      <c r="H75" s="39">
        <v>296</v>
      </c>
      <c r="I75" s="39">
        <v>152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-2862</v>
      </c>
      <c r="H76" s="38">
        <f>+H77+H78</f>
        <v>-1949</v>
      </c>
      <c r="I76" s="38">
        <f>+I77+I78</f>
        <v>-913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-1705</v>
      </c>
      <c r="H77" s="39">
        <v>-1282</v>
      </c>
      <c r="I77" s="39">
        <v>-423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-1157</v>
      </c>
      <c r="H78" s="39">
        <v>-667</v>
      </c>
      <c r="I78" s="39">
        <v>-490</v>
      </c>
    </row>
    <row r="79" spans="2:9" s="17" customFormat="1" ht="16.149999999999999" customHeight="1">
      <c r="B79" s="38">
        <f>+B80+B81+B82</f>
        <v>18013</v>
      </c>
      <c r="C79" s="38">
        <f>+C80+C81+C82</f>
        <v>17839</v>
      </c>
      <c r="D79" s="38">
        <f>+D80+D81+D82</f>
        <v>191</v>
      </c>
      <c r="E79" s="77" t="s">
        <v>48</v>
      </c>
      <c r="F79" s="61" t="s">
        <v>49</v>
      </c>
      <c r="G79" s="38">
        <f>G80+G81+G82</f>
        <v>8031</v>
      </c>
      <c r="H79" s="38">
        <f>+H80+H81+H82</f>
        <v>7646</v>
      </c>
      <c r="I79" s="38">
        <f>+I80+I81+I82</f>
        <v>402</v>
      </c>
    </row>
    <row r="80" spans="2:9" s="19" customFormat="1" ht="16.149999999999999" customHeight="1">
      <c r="B80" s="39">
        <v>18006</v>
      </c>
      <c r="C80" s="48">
        <v>17832</v>
      </c>
      <c r="D80" s="48">
        <v>191</v>
      </c>
      <c r="E80" s="27" t="s">
        <v>50</v>
      </c>
      <c r="F80" s="27" t="s">
        <v>133</v>
      </c>
      <c r="G80" s="48">
        <v>2264</v>
      </c>
      <c r="H80" s="48">
        <v>1901</v>
      </c>
      <c r="I80" s="48">
        <v>380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5470</v>
      </c>
      <c r="H81" s="48">
        <v>5448</v>
      </c>
      <c r="I81" s="48">
        <v>22</v>
      </c>
    </row>
    <row r="82" spans="2:9" s="19" customFormat="1" ht="16.149999999999999" customHeight="1">
      <c r="B82" s="39">
        <v>7</v>
      </c>
      <c r="C82" s="48">
        <v>7</v>
      </c>
      <c r="D82" s="48">
        <v>0</v>
      </c>
      <c r="E82" s="27" t="s">
        <v>53</v>
      </c>
      <c r="F82" s="27" t="s">
        <v>54</v>
      </c>
      <c r="G82" s="48">
        <v>297</v>
      </c>
      <c r="H82" s="48">
        <v>297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58665</v>
      </c>
      <c r="C85" s="41">
        <f>+H68+H70+H76+H79-C79</f>
        <v>58334</v>
      </c>
      <c r="D85" s="41">
        <f>+I68+I70+I76+I79-D79</f>
        <v>331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58665</v>
      </c>
      <c r="H100" s="43">
        <f>+C85</f>
        <v>58334</v>
      </c>
      <c r="I100" s="43">
        <f>+D85</f>
        <v>331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15</v>
      </c>
      <c r="C102" s="38">
        <f>+C103+C104</f>
        <v>0</v>
      </c>
      <c r="D102" s="38">
        <f>+D103+D104</f>
        <v>15</v>
      </c>
      <c r="E102" s="77" t="s">
        <v>58</v>
      </c>
      <c r="F102" s="61" t="s">
        <v>59</v>
      </c>
      <c r="G102" s="38">
        <f>+G103+G104</f>
        <v>61514</v>
      </c>
      <c r="H102" s="38">
        <f>+H103+H104</f>
        <v>61287</v>
      </c>
      <c r="I102" s="38">
        <f>+I103+I104</f>
        <v>227</v>
      </c>
    </row>
    <row r="103" spans="2:9" s="19" customFormat="1" ht="16.149999999999999" customHeight="1">
      <c r="B103" s="39">
        <v>15</v>
      </c>
      <c r="C103" s="39">
        <v>0</v>
      </c>
      <c r="D103" s="39">
        <v>15</v>
      </c>
      <c r="E103" s="69" t="s">
        <v>60</v>
      </c>
      <c r="F103" s="70" t="s">
        <v>61</v>
      </c>
      <c r="G103" s="39">
        <v>61286</v>
      </c>
      <c r="H103" s="39">
        <v>61286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228</v>
      </c>
      <c r="H104" s="39">
        <v>1</v>
      </c>
      <c r="I104" s="39">
        <v>227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11202</v>
      </c>
      <c r="H105" s="38">
        <f>+H106+H107+H108</f>
        <v>8847</v>
      </c>
      <c r="I105" s="38">
        <f>+I106+I107+I108</f>
        <v>2355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1813</v>
      </c>
      <c r="H106" s="39">
        <v>0</v>
      </c>
      <c r="I106" s="39">
        <v>1813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7685</v>
      </c>
      <c r="H107" s="39">
        <v>7635</v>
      </c>
      <c r="I107" s="39">
        <v>50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1704</v>
      </c>
      <c r="H108" s="39">
        <v>1212</v>
      </c>
      <c r="I108" s="39">
        <v>492</v>
      </c>
    </row>
    <row r="109" spans="2:9" s="17" customFormat="1" ht="15">
      <c r="B109" s="38">
        <v>15105</v>
      </c>
      <c r="C109" s="38">
        <v>12772</v>
      </c>
      <c r="D109" s="38">
        <v>2333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12305</v>
      </c>
      <c r="C111" s="39">
        <v>10346</v>
      </c>
      <c r="D111" s="39">
        <v>1959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2800</v>
      </c>
      <c r="C112" s="39">
        <v>2426</v>
      </c>
      <c r="D112" s="39">
        <v>374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120651</v>
      </c>
      <c r="C113" s="38">
        <f>+C114+C115+C116+C117+C118+C119</f>
        <v>126065</v>
      </c>
      <c r="D113" s="38">
        <f>+D114+D115+D116+D117+D118+D119</f>
        <v>1535</v>
      </c>
      <c r="E113" s="77" t="s">
        <v>69</v>
      </c>
      <c r="F113" s="61" t="s">
        <v>70</v>
      </c>
      <c r="G113" s="38">
        <f>+G114+G115+G116+G117+G118+G119</f>
        <v>10763</v>
      </c>
      <c r="H113" s="38">
        <f>+H114+H115+H116+H117+H118+H119</f>
        <v>9698</v>
      </c>
      <c r="I113" s="38">
        <f>+I114+I115+I116+I117+I118+I119</f>
        <v>8014</v>
      </c>
    </row>
    <row r="114" spans="2:10" s="19" customFormat="1" ht="16.149999999999999" customHeight="1">
      <c r="B114" s="39">
        <v>17</v>
      </c>
      <c r="C114" s="39">
        <v>10</v>
      </c>
      <c r="D114" s="39">
        <v>7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26</v>
      </c>
      <c r="H115" s="39">
        <v>9</v>
      </c>
      <c r="I115" s="39">
        <v>17</v>
      </c>
    </row>
    <row r="116" spans="2:10" s="19" customFormat="1" ht="16.149999999999999" customHeight="1">
      <c r="B116" s="39">
        <v>107070</v>
      </c>
      <c r="C116" s="39">
        <v>113563</v>
      </c>
      <c r="D116" s="39">
        <v>456</v>
      </c>
      <c r="E116" s="69" t="s">
        <v>75</v>
      </c>
      <c r="F116" s="70" t="s">
        <v>160</v>
      </c>
      <c r="G116" s="39">
        <v>7760</v>
      </c>
      <c r="H116" s="39">
        <v>7680</v>
      </c>
      <c r="I116" s="39">
        <v>7029</v>
      </c>
    </row>
    <row r="117" spans="2:10" s="19" customFormat="1" ht="16.149999999999999" customHeight="1">
      <c r="B117" s="39">
        <v>1969</v>
      </c>
      <c r="C117" s="39">
        <v>1573</v>
      </c>
      <c r="D117" s="39">
        <v>396</v>
      </c>
      <c r="E117" s="69" t="s">
        <v>76</v>
      </c>
      <c r="F117" s="70" t="s">
        <v>77</v>
      </c>
      <c r="G117" s="39">
        <v>264</v>
      </c>
      <c r="H117" s="39">
        <v>166</v>
      </c>
      <c r="I117" s="39">
        <v>98</v>
      </c>
    </row>
    <row r="118" spans="2:10" s="19" customFormat="1" ht="16.149999999999999" customHeight="1">
      <c r="B118" s="39">
        <v>2967</v>
      </c>
      <c r="C118" s="39">
        <v>2291</v>
      </c>
      <c r="D118" s="39">
        <v>676</v>
      </c>
      <c r="E118" s="27" t="s">
        <v>78</v>
      </c>
      <c r="F118" s="27" t="s">
        <v>79</v>
      </c>
      <c r="G118" s="39">
        <v>2713</v>
      </c>
      <c r="H118" s="39">
        <v>1843</v>
      </c>
      <c r="I118" s="39">
        <v>870</v>
      </c>
    </row>
    <row r="119" spans="2:10" s="51" customFormat="1" ht="16.149999999999999" customHeight="1">
      <c r="B119" s="39">
        <v>8628</v>
      </c>
      <c r="C119" s="39">
        <v>8628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6373</v>
      </c>
      <c r="C122" s="41">
        <f>+H100+H102+H105+H113-C102-C109-C113</f>
        <v>-671</v>
      </c>
      <c r="D122" s="41">
        <f>+I100+I102+I105+I113-D102-D109-D113</f>
        <v>7044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6373</v>
      </c>
      <c r="H137" s="43">
        <f>+C122</f>
        <v>-671</v>
      </c>
      <c r="I137" s="43">
        <f>+D122</f>
        <v>7044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3558</v>
      </c>
      <c r="C139" s="38">
        <f>+C140+C141</f>
        <v>2137</v>
      </c>
      <c r="D139" s="38">
        <f>+D140+D141</f>
        <v>1421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1833</v>
      </c>
      <c r="C140" s="39">
        <v>1043</v>
      </c>
      <c r="D140" s="39">
        <v>790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1725</v>
      </c>
      <c r="C141" s="39">
        <v>1094</v>
      </c>
      <c r="D141" s="39">
        <v>631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2815</v>
      </c>
      <c r="C144" s="41">
        <f>+H137-C139</f>
        <v>-2808</v>
      </c>
      <c r="D144" s="41">
        <f>+I137-D139</f>
        <v>5623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6373</v>
      </c>
      <c r="H161" s="43">
        <f>+C122</f>
        <v>-671</v>
      </c>
      <c r="I161" s="43">
        <f>+D122</f>
        <v>7044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39691</v>
      </c>
      <c r="C163" s="38">
        <f>+H16-H17-H18+C141-H20</f>
        <v>31138</v>
      </c>
      <c r="D163" s="38">
        <f>+I16-I17-I18+D141-I20</f>
        <v>8553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3558</v>
      </c>
      <c r="C164" s="39">
        <f>+C139</f>
        <v>2137</v>
      </c>
      <c r="D164" s="39">
        <f>+D139</f>
        <v>1421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36133</v>
      </c>
      <c r="C165" s="39">
        <f>+C163-C164</f>
        <v>29001</v>
      </c>
      <c r="D165" s="39">
        <f>+D163-D164</f>
        <v>7132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-33318</v>
      </c>
      <c r="C169" s="41">
        <f>+H161-C163-C166</f>
        <v>-31809</v>
      </c>
      <c r="D169" s="41">
        <f>+I161-D163-D166</f>
        <v>-1509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2815</v>
      </c>
      <c r="H184" s="43">
        <f>+C144</f>
        <v>-2808</v>
      </c>
      <c r="I184" s="43">
        <f>+D144</f>
        <v>5623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36133</v>
      </c>
      <c r="C186" s="38">
        <f>+C187</f>
        <v>29001</v>
      </c>
      <c r="D186" s="38">
        <f>+D187</f>
        <v>7132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36133</v>
      </c>
      <c r="C187" s="39">
        <f t="shared" si="0"/>
        <v>29001</v>
      </c>
      <c r="D187" s="39">
        <f t="shared" si="0"/>
        <v>7132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-33318</v>
      </c>
      <c r="C191" s="41">
        <f>+H184-C186</f>
        <v>-31809</v>
      </c>
      <c r="D191" s="41">
        <f>+I184-D186</f>
        <v>-1509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-33318</v>
      </c>
      <c r="H209" s="43">
        <f>+C191</f>
        <v>-31809</v>
      </c>
      <c r="I209" s="43">
        <f>+D191</f>
        <v>-1509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2134</v>
      </c>
      <c r="H211" s="38">
        <f>+H212+H213+H214</f>
        <v>1429</v>
      </c>
      <c r="I211" s="38">
        <f>+I212+I213+I214</f>
        <v>5977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86</v>
      </c>
      <c r="H212" s="39">
        <v>86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1208</v>
      </c>
      <c r="H213" s="39">
        <v>616</v>
      </c>
      <c r="I213" s="39">
        <v>592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840</v>
      </c>
      <c r="H214" s="39">
        <v>727</v>
      </c>
      <c r="I214" s="39">
        <v>5385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545</v>
      </c>
      <c r="H216" s="40">
        <v>556</v>
      </c>
      <c r="I216" s="40">
        <v>5261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-15028</v>
      </c>
      <c r="H217" s="38">
        <f>+H218+H219+H220</f>
        <v>-17520</v>
      </c>
      <c r="I217" s="38">
        <f>+I218+I219+I220</f>
        <v>-2780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-2503</v>
      </c>
      <c r="H219" s="39">
        <v>-2132</v>
      </c>
      <c r="I219" s="39">
        <v>-371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-12525</v>
      </c>
      <c r="H220" s="39">
        <v>-15388</v>
      </c>
      <c r="I220" s="39">
        <v>-2409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-11103</v>
      </c>
      <c r="H222" s="40">
        <v>-14487</v>
      </c>
      <c r="I222" s="40">
        <v>-1888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-46212</v>
      </c>
      <c r="C225" s="41">
        <f>+H209+H211+H217</f>
        <v>-47900</v>
      </c>
      <c r="D225" s="41">
        <f>+I209+I211+I217</f>
        <v>1688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-46212</v>
      </c>
      <c r="H240" s="43">
        <f>+C225</f>
        <v>-47900</v>
      </c>
      <c r="I240" s="43">
        <f>+D225</f>
        <v>1688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15093</v>
      </c>
      <c r="C242" s="38">
        <f t="shared" ref="C242:D242" si="1">C243+C245</f>
        <v>9679</v>
      </c>
      <c r="D242" s="38">
        <f t="shared" si="1"/>
        <v>5414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15106</v>
      </c>
      <c r="C243" s="42">
        <v>9666</v>
      </c>
      <c r="D243" s="42">
        <v>5440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-9782</v>
      </c>
      <c r="C244" s="38">
        <v>-7168</v>
      </c>
      <c r="D244" s="38">
        <v>-2614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-13</v>
      </c>
      <c r="C245" s="42">
        <v>13</v>
      </c>
      <c r="D245" s="42">
        <v>-26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552</v>
      </c>
      <c r="C246" s="38">
        <v>520</v>
      </c>
      <c r="D246" s="38">
        <v>32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-52075</v>
      </c>
      <c r="C248" s="41">
        <f>+H240-C243-C244-C245-C246</f>
        <v>-50931</v>
      </c>
      <c r="D248" s="41">
        <f>+I240-D243-D244-D245-D246</f>
        <v>-1144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49" priority="2" operator="notEqual">
      <formula>B47+B48</formula>
    </cfRule>
  </conditionalFormatting>
  <conditionalFormatting sqref="B109:D109">
    <cfRule type="cellIs" dxfId="48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N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3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3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3" s="117" customFormat="1" ht="18.75">
      <c r="A3" s="115"/>
      <c r="B3" s="103" t="s">
        <v>204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3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3" ht="12.75" customHeight="1"/>
    <row r="6" spans="1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1:13" ht="5.25" customHeight="1">
      <c r="B7" s="11"/>
    </row>
    <row r="8" spans="1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1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1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1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1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212831</v>
      </c>
      <c r="J16" s="38">
        <f>+C46+C51+C52+C21+C25</f>
        <v>43762</v>
      </c>
      <c r="K16" s="38">
        <f>+D46+D51+D52+D21+D25</f>
        <v>115791</v>
      </c>
      <c r="L16" s="38">
        <f>+E46+E51+E52+E21+E25</f>
        <v>48938</v>
      </c>
      <c r="M16" s="38">
        <f>+F46+F51+F52+F21+F25</f>
        <v>4340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10614</v>
      </c>
      <c r="J17" s="39">
        <v>1830</v>
      </c>
      <c r="K17" s="39">
        <v>3458</v>
      </c>
      <c r="L17" s="39">
        <v>5264</v>
      </c>
      <c r="M17" s="39">
        <v>62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7933</v>
      </c>
      <c r="J18" s="39">
        <v>2675</v>
      </c>
      <c r="K18" s="39">
        <v>4968</v>
      </c>
      <c r="L18" s="39">
        <v>290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194284</v>
      </c>
      <c r="J19" s="39">
        <f>+J16-J17-J18</f>
        <v>39257</v>
      </c>
      <c r="K19" s="39">
        <f>+K16-K17-K18</f>
        <v>107365</v>
      </c>
      <c r="L19" s="39">
        <f>+L16-L17-L18</f>
        <v>43384</v>
      </c>
      <c r="M19" s="39">
        <f>+M16-M17-M18</f>
        <v>4278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4925</v>
      </c>
      <c r="J20" s="47">
        <v>1261</v>
      </c>
      <c r="K20" s="47">
        <v>2339</v>
      </c>
      <c r="L20" s="47">
        <v>1321</v>
      </c>
      <c r="M20" s="47">
        <v>4</v>
      </c>
    </row>
    <row r="21" spans="2:13" s="17" customFormat="1" ht="16.149999999999999" customHeight="1">
      <c r="B21" s="38">
        <v>61721</v>
      </c>
      <c r="C21" s="38">
        <v>9850</v>
      </c>
      <c r="D21" s="38">
        <v>29809</v>
      </c>
      <c r="E21" s="38">
        <v>20821</v>
      </c>
      <c r="F21" s="38">
        <v>1241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151110</v>
      </c>
      <c r="C23" s="41">
        <f>+J16-C21</f>
        <v>33912</v>
      </c>
      <c r="D23" s="41">
        <f>+K16-D21</f>
        <v>85982</v>
      </c>
      <c r="E23" s="41">
        <f>+L16-E21</f>
        <v>28117</v>
      </c>
      <c r="F23" s="41">
        <f>+M16-F21</f>
        <v>3099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v>28477</v>
      </c>
      <c r="C25" s="38">
        <v>10131</v>
      </c>
      <c r="D25" s="38">
        <v>11745</v>
      </c>
      <c r="E25" s="38">
        <v>6176</v>
      </c>
      <c r="F25" s="38">
        <v>425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122633</v>
      </c>
      <c r="C27" s="41">
        <f>+C23-C25</f>
        <v>23781</v>
      </c>
      <c r="D27" s="41">
        <f>+D23-D25</f>
        <v>74237</v>
      </c>
      <c r="E27" s="41">
        <f>+E23-E25</f>
        <v>21941</v>
      </c>
      <c r="F27" s="41">
        <f>+F23-F25</f>
        <v>2674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122633</v>
      </c>
      <c r="J44" s="43">
        <f>+C27</f>
        <v>23781</v>
      </c>
      <c r="K44" s="43">
        <f>+D27</f>
        <v>74237</v>
      </c>
      <c r="L44" s="43">
        <f>+E27</f>
        <v>21941</v>
      </c>
      <c r="M44" s="43">
        <f>+F27</f>
        <v>2674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122294</v>
      </c>
      <c r="C46" s="38">
        <v>23683</v>
      </c>
      <c r="D46" s="38">
        <v>74042</v>
      </c>
      <c r="E46" s="38">
        <v>21913</v>
      </c>
      <c r="F46" s="38">
        <v>2656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95138</v>
      </c>
      <c r="C47" s="39">
        <v>18112</v>
      </c>
      <c r="D47" s="39">
        <v>58207</v>
      </c>
      <c r="E47" s="39">
        <v>16744</v>
      </c>
      <c r="F47" s="39">
        <v>2075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27156</v>
      </c>
      <c r="C48" s="39">
        <f>SUM(C49:C50)</f>
        <v>5571</v>
      </c>
      <c r="D48" s="39">
        <f>SUM(D49:D50)</f>
        <v>15835</v>
      </c>
      <c r="E48" s="39">
        <f>SUM(E49:E50)</f>
        <v>5169</v>
      </c>
      <c r="F48" s="39">
        <f>SUM(F49:F50)</f>
        <v>581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18680</v>
      </c>
      <c r="C49" s="96">
        <v>2128</v>
      </c>
      <c r="D49" s="96">
        <v>11218</v>
      </c>
      <c r="E49" s="96">
        <v>4819</v>
      </c>
      <c r="F49" s="96">
        <v>515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8476</v>
      </c>
      <c r="C50" s="96">
        <v>3443</v>
      </c>
      <c r="D50" s="96">
        <v>4617</v>
      </c>
      <c r="E50" s="96">
        <v>350</v>
      </c>
      <c r="F50" s="96">
        <v>66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339</v>
      </c>
      <c r="C51" s="38">
        <v>98</v>
      </c>
      <c r="D51" s="38">
        <v>195</v>
      </c>
      <c r="E51" s="38">
        <v>28</v>
      </c>
      <c r="F51" s="38">
        <v>18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102523</v>
      </c>
      <c r="J70" s="38">
        <f>+J71+J75</f>
        <v>69900</v>
      </c>
      <c r="K70" s="38">
        <f>+K71+K75</f>
        <v>11987</v>
      </c>
      <c r="L70" s="38">
        <f>+L71+L75</f>
        <v>20636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87773</v>
      </c>
      <c r="J71" s="39">
        <f>+J72+J73+J74</f>
        <v>69455</v>
      </c>
      <c r="K71" s="39">
        <f>+K72+K73+K74</f>
        <v>11650</v>
      </c>
      <c r="L71" s="39">
        <f>+L72+L73+L74</f>
        <v>6668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54101</v>
      </c>
      <c r="J72" s="39">
        <v>48325</v>
      </c>
      <c r="K72" s="39">
        <v>1830</v>
      </c>
      <c r="L72" s="39">
        <v>3946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127</v>
      </c>
      <c r="J73" s="39">
        <v>35</v>
      </c>
      <c r="K73" s="39">
        <v>49</v>
      </c>
      <c r="L73" s="39">
        <v>43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33545</v>
      </c>
      <c r="J74" s="39">
        <v>21095</v>
      </c>
      <c r="K74" s="39">
        <v>9771</v>
      </c>
      <c r="L74" s="39">
        <v>2679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14750</v>
      </c>
      <c r="J75" s="39">
        <v>445</v>
      </c>
      <c r="K75" s="39">
        <v>337</v>
      </c>
      <c r="L75" s="39">
        <v>13968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-12111</v>
      </c>
      <c r="J76" s="38">
        <f>+J77+J78</f>
        <v>-2863</v>
      </c>
      <c r="K76" s="38">
        <f>+K77+K78</f>
        <v>-3946</v>
      </c>
      <c r="L76" s="38">
        <f>+L77+L78</f>
        <v>-1640</v>
      </c>
      <c r="M76" s="38">
        <f>+M77+M78</f>
        <v>-3662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-5197</v>
      </c>
      <c r="J77" s="39">
        <v>-1631</v>
      </c>
      <c r="K77" s="39">
        <v>-1955</v>
      </c>
      <c r="L77" s="39">
        <v>-1611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-6914</v>
      </c>
      <c r="J78" s="39">
        <v>-1232</v>
      </c>
      <c r="K78" s="39">
        <v>-1991</v>
      </c>
      <c r="L78" s="39">
        <v>-29</v>
      </c>
      <c r="M78" s="39">
        <v>-3662</v>
      </c>
    </row>
    <row r="79" spans="2:13" s="17" customFormat="1" ht="16.149999999999999" customHeight="1">
      <c r="B79" s="38">
        <f>+B80+B81+B82</f>
        <v>26446</v>
      </c>
      <c r="C79" s="38">
        <f>+C80+C81+C82</f>
        <v>22592</v>
      </c>
      <c r="D79" s="38">
        <f>+D80+D81+D82</f>
        <v>5421</v>
      </c>
      <c r="E79" s="38">
        <f>+E80+E81+E82</f>
        <v>1064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10422</v>
      </c>
      <c r="J79" s="38">
        <f>+J80+J81+J82</f>
        <v>8617</v>
      </c>
      <c r="K79" s="38">
        <f>+K80+K81+K82</f>
        <v>564</v>
      </c>
      <c r="L79" s="38">
        <f>+L80+L81+L82</f>
        <v>615</v>
      </c>
      <c r="M79" s="38">
        <f>+M80+M81+M82</f>
        <v>3257</v>
      </c>
    </row>
    <row r="80" spans="2:13" s="19" customFormat="1" ht="16.149999999999999" customHeight="1">
      <c r="B80" s="39">
        <v>26437</v>
      </c>
      <c r="C80" s="48">
        <v>22584</v>
      </c>
      <c r="D80" s="48">
        <v>5421</v>
      </c>
      <c r="E80" s="48">
        <v>1063</v>
      </c>
      <c r="F80" s="48">
        <v>0</v>
      </c>
      <c r="G80" s="27" t="s">
        <v>50</v>
      </c>
      <c r="H80" s="27" t="s">
        <v>133</v>
      </c>
      <c r="I80" s="48">
        <v>5522</v>
      </c>
      <c r="J80" s="48">
        <v>3890</v>
      </c>
      <c r="K80" s="48">
        <v>528</v>
      </c>
      <c r="L80" s="48">
        <v>481</v>
      </c>
      <c r="M80" s="48">
        <v>3254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4533</v>
      </c>
      <c r="J81" s="48">
        <v>4417</v>
      </c>
      <c r="K81" s="48">
        <v>31</v>
      </c>
      <c r="L81" s="48">
        <v>82</v>
      </c>
      <c r="M81" s="48">
        <v>3</v>
      </c>
    </row>
    <row r="82" spans="2:13" s="19" customFormat="1" ht="16.149999999999999" customHeight="1">
      <c r="B82" s="39">
        <v>9</v>
      </c>
      <c r="C82" s="48">
        <v>8</v>
      </c>
      <c r="D82" s="48">
        <v>0</v>
      </c>
      <c r="E82" s="48">
        <v>1</v>
      </c>
      <c r="F82" s="48">
        <v>0</v>
      </c>
      <c r="G82" s="27" t="s">
        <v>53</v>
      </c>
      <c r="H82" s="27" t="s">
        <v>54</v>
      </c>
      <c r="I82" s="48">
        <v>367</v>
      </c>
      <c r="J82" s="48">
        <v>310</v>
      </c>
      <c r="K82" s="48">
        <v>5</v>
      </c>
      <c r="L82" s="48">
        <v>52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74388</v>
      </c>
      <c r="C85" s="41">
        <f>+J68+J70+J76+J79-C79</f>
        <v>53062</v>
      </c>
      <c r="D85" s="41">
        <f>+K68+K70+K76+K79-D79</f>
        <v>3184</v>
      </c>
      <c r="E85" s="41">
        <f>+L68+L70+L76+L79-E79</f>
        <v>18547</v>
      </c>
      <c r="F85" s="41">
        <f>+M68+M70+M76+M79-F79</f>
        <v>-405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74388</v>
      </c>
      <c r="J100" s="43">
        <f>+C85</f>
        <v>53062</v>
      </c>
      <c r="K100" s="43">
        <f>+D85</f>
        <v>3184</v>
      </c>
      <c r="L100" s="43">
        <f>+E85</f>
        <v>18547</v>
      </c>
      <c r="M100" s="43">
        <f>+F85</f>
        <v>-405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53</v>
      </c>
      <c r="C102" s="38">
        <f>+C103+C104</f>
        <v>14</v>
      </c>
      <c r="D102" s="38">
        <f>+D103+D104</f>
        <v>25</v>
      </c>
      <c r="E102" s="38">
        <f>+E103+E104</f>
        <v>14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98373</v>
      </c>
      <c r="J102" s="38">
        <f>+J103+J104</f>
        <v>56384</v>
      </c>
      <c r="K102" s="38">
        <f>+K103+K104</f>
        <v>34041</v>
      </c>
      <c r="L102" s="38">
        <f>+L103+L104</f>
        <v>7948</v>
      </c>
      <c r="M102" s="38">
        <f>+M103+M104</f>
        <v>0</v>
      </c>
    </row>
    <row r="103" spans="2:13" s="19" customFormat="1" ht="16.149999999999999" customHeight="1">
      <c r="B103" s="39">
        <v>53</v>
      </c>
      <c r="C103" s="39">
        <v>14</v>
      </c>
      <c r="D103" s="39">
        <v>25</v>
      </c>
      <c r="E103" s="39">
        <v>14</v>
      </c>
      <c r="F103" s="39">
        <v>0</v>
      </c>
      <c r="G103" s="69" t="s">
        <v>60</v>
      </c>
      <c r="H103" s="70" t="s">
        <v>61</v>
      </c>
      <c r="I103" s="39">
        <v>95704</v>
      </c>
      <c r="J103" s="39">
        <v>56169</v>
      </c>
      <c r="K103" s="39">
        <v>33972</v>
      </c>
      <c r="L103" s="39">
        <v>5563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2669</v>
      </c>
      <c r="J104" s="39">
        <v>215</v>
      </c>
      <c r="K104" s="39">
        <v>69</v>
      </c>
      <c r="L104" s="39">
        <v>2385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135458</v>
      </c>
      <c r="J105" s="38">
        <f>+J106+J107+J108</f>
        <v>11039</v>
      </c>
      <c r="K105" s="38">
        <f>+K106+K107+K108</f>
        <v>463</v>
      </c>
      <c r="L105" s="38">
        <f>+L106+L107+L108</f>
        <v>350</v>
      </c>
      <c r="M105" s="38">
        <f>+M106+M107+M108</f>
        <v>123606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88404</v>
      </c>
      <c r="J106" s="39">
        <v>1771</v>
      </c>
      <c r="K106" s="39">
        <v>0</v>
      </c>
      <c r="L106" s="39">
        <v>0</v>
      </c>
      <c r="M106" s="39">
        <v>86633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8476</v>
      </c>
      <c r="J107" s="39">
        <v>7597</v>
      </c>
      <c r="K107" s="39">
        <v>463</v>
      </c>
      <c r="L107" s="39">
        <v>350</v>
      </c>
      <c r="M107" s="39">
        <v>66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38578</v>
      </c>
      <c r="J108" s="39">
        <v>1671</v>
      </c>
      <c r="K108" s="39">
        <v>0</v>
      </c>
      <c r="L108" s="39">
        <v>0</v>
      </c>
      <c r="M108" s="39">
        <v>36907</v>
      </c>
    </row>
    <row r="109" spans="2:13" s="17" customFormat="1" ht="15">
      <c r="B109" s="38">
        <v>162788</v>
      </c>
      <c r="C109" s="38">
        <v>14480</v>
      </c>
      <c r="D109" s="38">
        <v>3352</v>
      </c>
      <c r="E109" s="38">
        <v>901</v>
      </c>
      <c r="F109" s="38">
        <v>144055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140133</v>
      </c>
      <c r="C110" s="39">
        <v>0</v>
      </c>
      <c r="D110" s="39">
        <v>0</v>
      </c>
      <c r="E110" s="39">
        <v>0</v>
      </c>
      <c r="F110" s="39">
        <v>140133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13706</v>
      </c>
      <c r="C111" s="39">
        <v>12780</v>
      </c>
      <c r="D111" s="39">
        <v>510</v>
      </c>
      <c r="E111" s="39">
        <v>350</v>
      </c>
      <c r="F111" s="39">
        <v>66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8949</v>
      </c>
      <c r="C112" s="39">
        <v>1700</v>
      </c>
      <c r="D112" s="39">
        <v>2842</v>
      </c>
      <c r="E112" s="39">
        <v>551</v>
      </c>
      <c r="F112" s="39">
        <v>3856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20161</v>
      </c>
      <c r="C113" s="38">
        <f>+C114+C115+C116+C117+C118+C119</f>
        <v>114867</v>
      </c>
      <c r="D113" s="38">
        <f>+D114+D115+D116+D117+D118+D119</f>
        <v>25793</v>
      </c>
      <c r="E113" s="38">
        <f>+E114+E115+E116+E117+E118+E119</f>
        <v>15057</v>
      </c>
      <c r="F113" s="38">
        <f>+F114+F115+F116+F117+F118+F119</f>
        <v>5716</v>
      </c>
      <c r="G113" s="77" t="s">
        <v>69</v>
      </c>
      <c r="H113" s="61" t="s">
        <v>70</v>
      </c>
      <c r="I113" s="38">
        <f>+I114+I115+I116+I117+I118+I119</f>
        <v>8749</v>
      </c>
      <c r="J113" s="38">
        <f>+J114+J115+J116+J117+J118+J119</f>
        <v>24688</v>
      </c>
      <c r="K113" s="38">
        <f>+K114+K115+K116+K117+K118+K119</f>
        <v>72934</v>
      </c>
      <c r="L113" s="38">
        <f>+L114+L115+L116+L117+L118+L119</f>
        <v>22425</v>
      </c>
      <c r="M113" s="38">
        <f>+M114+M115+M116+M117+M118+M119</f>
        <v>29974</v>
      </c>
    </row>
    <row r="114" spans="2:14" s="19" customFormat="1" ht="16.149999999999999" customHeight="1">
      <c r="B114" s="39">
        <v>231</v>
      </c>
      <c r="C114" s="39">
        <v>16</v>
      </c>
      <c r="D114" s="39">
        <v>83</v>
      </c>
      <c r="E114" s="39">
        <v>129</v>
      </c>
      <c r="F114" s="39">
        <v>3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190</v>
      </c>
      <c r="J115" s="39">
        <v>26</v>
      </c>
      <c r="K115" s="39">
        <v>43</v>
      </c>
      <c r="L115" s="39">
        <v>120</v>
      </c>
      <c r="M115" s="39">
        <v>1</v>
      </c>
    </row>
    <row r="116" spans="2:14" s="19" customFormat="1" ht="16.149999999999999" customHeight="1">
      <c r="B116" s="39">
        <v>0</v>
      </c>
      <c r="C116" s="39">
        <v>99669</v>
      </c>
      <c r="D116" s="39">
        <v>22538</v>
      </c>
      <c r="E116" s="39">
        <v>13370</v>
      </c>
      <c r="F116" s="39">
        <v>5695</v>
      </c>
      <c r="G116" s="69" t="s">
        <v>75</v>
      </c>
      <c r="H116" s="70" t="s">
        <v>160</v>
      </c>
      <c r="I116" s="39">
        <v>0</v>
      </c>
      <c r="J116" s="39">
        <v>21751</v>
      </c>
      <c r="K116" s="39">
        <v>70571</v>
      </c>
      <c r="L116" s="39">
        <v>20491</v>
      </c>
      <c r="M116" s="39">
        <v>28459</v>
      </c>
    </row>
    <row r="117" spans="2:14" s="19" customFormat="1" ht="16.149999999999999" customHeight="1">
      <c r="B117" s="39">
        <v>1778</v>
      </c>
      <c r="C117" s="39">
        <v>1778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1620</v>
      </c>
      <c r="J117" s="39">
        <v>220</v>
      </c>
      <c r="K117" s="39">
        <v>544</v>
      </c>
      <c r="L117" s="39">
        <v>7</v>
      </c>
      <c r="M117" s="39">
        <v>849</v>
      </c>
    </row>
    <row r="118" spans="2:14" s="19" customFormat="1" ht="16.149999999999999" customHeight="1">
      <c r="B118" s="39">
        <v>8276</v>
      </c>
      <c r="C118" s="39">
        <v>3528</v>
      </c>
      <c r="D118" s="39">
        <v>3172</v>
      </c>
      <c r="E118" s="39">
        <v>1558</v>
      </c>
      <c r="F118" s="39">
        <v>18</v>
      </c>
      <c r="G118" s="27" t="s">
        <v>78</v>
      </c>
      <c r="H118" s="27" t="s">
        <v>79</v>
      </c>
      <c r="I118" s="39">
        <v>6939</v>
      </c>
      <c r="J118" s="39">
        <v>2691</v>
      </c>
      <c r="K118" s="39">
        <v>1776</v>
      </c>
      <c r="L118" s="39">
        <v>1807</v>
      </c>
      <c r="M118" s="39">
        <v>665</v>
      </c>
    </row>
    <row r="119" spans="2:14" s="51" customFormat="1" ht="16.149999999999999" customHeight="1">
      <c r="B119" s="39">
        <v>9876</v>
      </c>
      <c r="C119" s="39">
        <v>9876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133966</v>
      </c>
      <c r="C122" s="41">
        <f>+J100+J102+J105+J113-C102-C109-C113</f>
        <v>15812</v>
      </c>
      <c r="D122" s="41">
        <f>+K100+K102+K105+K113-D102-D109-D113</f>
        <v>81452</v>
      </c>
      <c r="E122" s="41">
        <f>+L100+L102+L105+L113-E102-E109-E113</f>
        <v>33298</v>
      </c>
      <c r="F122" s="41">
        <f>+M100+M102+M105+M113-F102-F109-F113</f>
        <v>3404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3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3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3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3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3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3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3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3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3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133966</v>
      </c>
      <c r="J137" s="43">
        <f>+C122</f>
        <v>15812</v>
      </c>
      <c r="K137" s="43">
        <f>+D122</f>
        <v>81452</v>
      </c>
      <c r="L137" s="43">
        <f>+E122</f>
        <v>33298</v>
      </c>
      <c r="M137" s="43">
        <f>+F122</f>
        <v>3404</v>
      </c>
    </row>
    <row r="138" spans="2:13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3" s="17" customFormat="1" ht="16.149999999999999" customHeight="1">
      <c r="B139" s="38">
        <f>+B140+B141</f>
        <v>125226</v>
      </c>
      <c r="C139" s="38">
        <f>+C140+C141</f>
        <v>3225</v>
      </c>
      <c r="D139" s="38">
        <f>+D140+D141</f>
        <v>105930</v>
      </c>
      <c r="E139" s="38">
        <f>+E140+E141</f>
        <v>12456</v>
      </c>
      <c r="F139" s="38">
        <f>+F140+F141</f>
        <v>3615</v>
      </c>
      <c r="G139" s="77" t="s">
        <v>83</v>
      </c>
      <c r="H139" s="61" t="s">
        <v>84</v>
      </c>
      <c r="I139" s="38"/>
      <c r="J139" s="38"/>
      <c r="K139" s="38"/>
      <c r="L139" s="38"/>
      <c r="M139" s="38"/>
    </row>
    <row r="140" spans="2:13" s="19" customFormat="1" ht="15" customHeight="1">
      <c r="B140" s="39">
        <v>94687</v>
      </c>
      <c r="C140" s="39">
        <v>1754</v>
      </c>
      <c r="D140" s="39">
        <v>78140</v>
      </c>
      <c r="E140" s="39">
        <v>11760</v>
      </c>
      <c r="F140" s="39">
        <v>3033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3" s="19" customFormat="1" ht="27.6" customHeight="1">
      <c r="B141" s="39">
        <v>30539</v>
      </c>
      <c r="C141" s="39">
        <v>1471</v>
      </c>
      <c r="D141" s="39">
        <v>27790</v>
      </c>
      <c r="E141" s="39">
        <v>696</v>
      </c>
      <c r="F141" s="39">
        <v>582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3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3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3" s="21" customFormat="1" ht="15.95" customHeight="1">
      <c r="B144" s="41">
        <f>+I137-B139</f>
        <v>8740</v>
      </c>
      <c r="C144" s="41">
        <f>+J137-C139</f>
        <v>12587</v>
      </c>
      <c r="D144" s="41">
        <f>+K137-D139</f>
        <v>-24478</v>
      </c>
      <c r="E144" s="41">
        <f>+L137-E139</f>
        <v>20842</v>
      </c>
      <c r="F144" s="41">
        <f>+M137-F139</f>
        <v>-211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133966</v>
      </c>
      <c r="J161" s="43">
        <f>+C122</f>
        <v>15812</v>
      </c>
      <c r="K161" s="43">
        <f>+D122</f>
        <v>81452</v>
      </c>
      <c r="L161" s="43">
        <f>+E122</f>
        <v>33298</v>
      </c>
      <c r="M161" s="43">
        <f>+F122</f>
        <v>3404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219898</v>
      </c>
      <c r="C163" s="38">
        <f>+J16-J17-J18+C141-J20</f>
        <v>39467</v>
      </c>
      <c r="D163" s="38">
        <f>+K16-K17-K18+D141-K20</f>
        <v>132816</v>
      </c>
      <c r="E163" s="38">
        <f>+L16-L17-L18+E141-L20</f>
        <v>42759</v>
      </c>
      <c r="F163" s="38">
        <f>+M16-M17-M18+F141-M20</f>
        <v>4856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125226</v>
      </c>
      <c r="C164" s="39">
        <f>+C139</f>
        <v>3225</v>
      </c>
      <c r="D164" s="39">
        <f>+D139</f>
        <v>105930</v>
      </c>
      <c r="E164" s="39">
        <f>+E139</f>
        <v>12456</v>
      </c>
      <c r="F164" s="39">
        <f>+F139</f>
        <v>3615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94672</v>
      </c>
      <c r="C165" s="39">
        <f>+C163-C164</f>
        <v>36242</v>
      </c>
      <c r="D165" s="39">
        <f>+D163-D164</f>
        <v>26886</v>
      </c>
      <c r="E165" s="39">
        <f>+E163-E164</f>
        <v>30303</v>
      </c>
      <c r="F165" s="39">
        <f>+F163-F164</f>
        <v>1241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-85932</v>
      </c>
      <c r="C169" s="41">
        <f>+J161-C163-C166</f>
        <v>-23655</v>
      </c>
      <c r="D169" s="41">
        <f>+K161-D163-D166</f>
        <v>-51364</v>
      </c>
      <c r="E169" s="41">
        <f>+L161-E163-E166</f>
        <v>-9461</v>
      </c>
      <c r="F169" s="41">
        <f>+M161-F163-F166</f>
        <v>-1452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8740</v>
      </c>
      <c r="J184" s="43">
        <f>+C144</f>
        <v>12587</v>
      </c>
      <c r="K184" s="43">
        <f>+D144</f>
        <v>-24478</v>
      </c>
      <c r="L184" s="43">
        <f>+E144</f>
        <v>20842</v>
      </c>
      <c r="M184" s="43">
        <f>+F144</f>
        <v>-211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94672</v>
      </c>
      <c r="C186" s="38">
        <f>+C187</f>
        <v>36242</v>
      </c>
      <c r="D186" s="38">
        <f>+D187</f>
        <v>26886</v>
      </c>
      <c r="E186" s="38">
        <f>+E187</f>
        <v>30303</v>
      </c>
      <c r="F186" s="38">
        <f>+F187</f>
        <v>1241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0">+B165</f>
        <v>94672</v>
      </c>
      <c r="C187" s="39">
        <f t="shared" si="0"/>
        <v>36242</v>
      </c>
      <c r="D187" s="39">
        <f t="shared" si="0"/>
        <v>26886</v>
      </c>
      <c r="E187" s="39">
        <f t="shared" si="0"/>
        <v>30303</v>
      </c>
      <c r="F187" s="39">
        <f t="shared" si="0"/>
        <v>1241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38">
        <f t="shared" si="0"/>
        <v>0</v>
      </c>
      <c r="F188" s="38">
        <f t="shared" si="0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-85932</v>
      </c>
      <c r="C191" s="41">
        <f>+J184-C186</f>
        <v>-23655</v>
      </c>
      <c r="D191" s="41">
        <f>+K184-D186</f>
        <v>-51364</v>
      </c>
      <c r="E191" s="41">
        <f>+L184-E186</f>
        <v>-9461</v>
      </c>
      <c r="F191" s="41">
        <f>+M184-F186</f>
        <v>-1452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-85932</v>
      </c>
      <c r="J209" s="43">
        <f>+C191</f>
        <v>-23655</v>
      </c>
      <c r="K209" s="43">
        <f>+D191</f>
        <v>-51364</v>
      </c>
      <c r="L209" s="43">
        <f>+E191</f>
        <v>-9461</v>
      </c>
      <c r="M209" s="43">
        <f>+F191</f>
        <v>-1452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8373</v>
      </c>
      <c r="J211" s="38">
        <f>+J212+J213+J214</f>
        <v>1714</v>
      </c>
      <c r="K211" s="38">
        <f>+K212+K213+K214</f>
        <v>8491</v>
      </c>
      <c r="L211" s="38">
        <f>+L212+L213+L214</f>
        <v>5761</v>
      </c>
      <c r="M211" s="38">
        <f>+M212+M213+M214</f>
        <v>74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3892</v>
      </c>
      <c r="J212" s="39">
        <v>119</v>
      </c>
      <c r="K212" s="39">
        <v>2020</v>
      </c>
      <c r="L212" s="39">
        <v>1753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3646</v>
      </c>
      <c r="J213" s="39">
        <v>821</v>
      </c>
      <c r="K213" s="39">
        <v>2578</v>
      </c>
      <c r="L213" s="39">
        <v>247</v>
      </c>
      <c r="M213" s="39">
        <v>0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835</v>
      </c>
      <c r="J214" s="39">
        <v>774</v>
      </c>
      <c r="K214" s="39">
        <v>3893</v>
      </c>
      <c r="L214" s="39">
        <v>3761</v>
      </c>
      <c r="M214" s="39">
        <v>74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459</v>
      </c>
      <c r="K216" s="40">
        <v>3593</v>
      </c>
      <c r="L216" s="40">
        <v>3542</v>
      </c>
      <c r="M216" s="40">
        <v>73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-13632</v>
      </c>
      <c r="J217" s="38">
        <f>+J218+J219+J220</f>
        <v>-13653</v>
      </c>
      <c r="K217" s="38">
        <f>+K218+K219+K220</f>
        <v>-6757</v>
      </c>
      <c r="L217" s="38">
        <f>+L218+L219+L220</f>
        <v>-882</v>
      </c>
      <c r="M217" s="38">
        <f>+M218+M219+M220</f>
        <v>-7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-6794</v>
      </c>
      <c r="J219" s="39">
        <v>-2624</v>
      </c>
      <c r="K219" s="39">
        <v>-3601</v>
      </c>
      <c r="L219" s="39">
        <v>-566</v>
      </c>
      <c r="M219" s="39">
        <v>-3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-6838</v>
      </c>
      <c r="J220" s="39">
        <v>-11029</v>
      </c>
      <c r="K220" s="39">
        <v>-3156</v>
      </c>
      <c r="L220" s="39">
        <v>-316</v>
      </c>
      <c r="M220" s="39">
        <v>-4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-4751</v>
      </c>
      <c r="K222" s="40">
        <v>-2690</v>
      </c>
      <c r="L222" s="40">
        <v>-222</v>
      </c>
      <c r="M222" s="40">
        <v>-4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-91191</v>
      </c>
      <c r="C225" s="41">
        <f>+J209+J211+J217</f>
        <v>-35594</v>
      </c>
      <c r="D225" s="41">
        <f>+K209+K211+K217</f>
        <v>-49630</v>
      </c>
      <c r="E225" s="41">
        <f>+L209+L211+L217</f>
        <v>-4582</v>
      </c>
      <c r="F225" s="41">
        <f>+M209+M211+M217</f>
        <v>-1385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-91191</v>
      </c>
      <c r="J240" s="43">
        <f>+C225</f>
        <v>-35594</v>
      </c>
      <c r="K240" s="43">
        <f>+D225</f>
        <v>-49630</v>
      </c>
      <c r="L240" s="43">
        <f>+E225</f>
        <v>-4582</v>
      </c>
      <c r="M240" s="43">
        <f>+F225</f>
        <v>-1385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39960</v>
      </c>
      <c r="C242" s="38">
        <f t="shared" ref="C242:F242" si="1">C243+C245</f>
        <v>12765</v>
      </c>
      <c r="D242" s="38">
        <f t="shared" si="1"/>
        <v>16801</v>
      </c>
      <c r="E242" s="38">
        <f t="shared" si="1"/>
        <v>10112</v>
      </c>
      <c r="F242" s="38">
        <f t="shared" si="1"/>
        <v>282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39935</v>
      </c>
      <c r="C243" s="42">
        <v>12740</v>
      </c>
      <c r="D243" s="42">
        <v>16801</v>
      </c>
      <c r="E243" s="42">
        <v>10112</v>
      </c>
      <c r="F243" s="42">
        <v>282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v>-28477</v>
      </c>
      <c r="C244" s="38">
        <v>-10131</v>
      </c>
      <c r="D244" s="38">
        <v>-11745</v>
      </c>
      <c r="E244" s="38">
        <v>-6176</v>
      </c>
      <c r="F244" s="38">
        <v>-425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25</v>
      </c>
      <c r="C245" s="42">
        <v>25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932</v>
      </c>
      <c r="C246" s="38">
        <v>769</v>
      </c>
      <c r="D246" s="38">
        <v>175</v>
      </c>
      <c r="E246" s="38">
        <v>-12</v>
      </c>
      <c r="F246" s="38">
        <v>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-103606</v>
      </c>
      <c r="C248" s="41">
        <f>+J240-C243-C244-C245-C246</f>
        <v>-38997</v>
      </c>
      <c r="D248" s="41">
        <f>+K240-D243-D244-D245-D246</f>
        <v>-54861</v>
      </c>
      <c r="E248" s="41">
        <f>+L240-E243-E244-E245-E246</f>
        <v>-8506</v>
      </c>
      <c r="F248" s="41">
        <f>+M240-F243-F244-F245-F246</f>
        <v>-1242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47" priority="2" operator="notEqual">
      <formula>B47+B48</formula>
    </cfRule>
  </conditionalFormatting>
  <conditionalFormatting sqref="B109:F109">
    <cfRule type="cellIs" dxfId="46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207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43762</v>
      </c>
      <c r="H16" s="38">
        <f>+C46+C51+C52+C21+C25</f>
        <v>31860</v>
      </c>
      <c r="I16" s="38">
        <f>+D46+D51+D52+D21+D25</f>
        <v>11902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1830</v>
      </c>
      <c r="H17" s="39">
        <v>704</v>
      </c>
      <c r="I17" s="39">
        <v>1126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2675</v>
      </c>
      <c r="H18" s="39">
        <v>228</v>
      </c>
      <c r="I18" s="39">
        <v>2447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39257</v>
      </c>
      <c r="H19" s="39">
        <f>+H16-H17-H18</f>
        <v>30928</v>
      </c>
      <c r="I19" s="39">
        <f>+I16-I17-I18</f>
        <v>8329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1261</v>
      </c>
      <c r="H20" s="47">
        <v>1012</v>
      </c>
      <c r="I20" s="47">
        <v>249</v>
      </c>
    </row>
    <row r="21" spans="2:9" s="17" customFormat="1" ht="16.149999999999999" customHeight="1">
      <c r="B21" s="38">
        <v>9850</v>
      </c>
      <c r="C21" s="38">
        <v>5418</v>
      </c>
      <c r="D21" s="38">
        <v>4432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33912</v>
      </c>
      <c r="C23" s="41">
        <f>+H16-C21</f>
        <v>26442</v>
      </c>
      <c r="D23" s="41">
        <f>+I16-D21</f>
        <v>7470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10131</v>
      </c>
      <c r="C25" s="38">
        <v>7332</v>
      </c>
      <c r="D25" s="38">
        <v>2799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23781</v>
      </c>
      <c r="C27" s="41">
        <f>+C23-C25</f>
        <v>19110</v>
      </c>
      <c r="D27" s="41">
        <f>+D23-D25</f>
        <v>4671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23781</v>
      </c>
      <c r="H44" s="43">
        <f>+C27</f>
        <v>19110</v>
      </c>
      <c r="I44" s="43">
        <f>+D27</f>
        <v>4671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23683</v>
      </c>
      <c r="C46" s="38">
        <v>19074</v>
      </c>
      <c r="D46" s="38">
        <v>4609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18112</v>
      </c>
      <c r="C47" s="39">
        <v>14151</v>
      </c>
      <c r="D47" s="39">
        <v>3961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5571</v>
      </c>
      <c r="C48" s="39">
        <f>SUM(C49:C50)</f>
        <v>4923</v>
      </c>
      <c r="D48" s="39">
        <f>SUM(D49:D50)</f>
        <v>648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2128</v>
      </c>
      <c r="C49" s="96">
        <v>1534</v>
      </c>
      <c r="D49" s="96">
        <v>594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3443</v>
      </c>
      <c r="C50" s="96">
        <v>3389</v>
      </c>
      <c r="D50" s="96">
        <v>54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98</v>
      </c>
      <c r="C51" s="38">
        <v>36</v>
      </c>
      <c r="D51" s="38">
        <v>62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69900</v>
      </c>
      <c r="H70" s="38">
        <f>+H71+H75</f>
        <v>68930</v>
      </c>
      <c r="I70" s="38">
        <f>+I71+I75</f>
        <v>970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69455</v>
      </c>
      <c r="H71" s="39">
        <f>+H72+H73+H74</f>
        <v>68638</v>
      </c>
      <c r="I71" s="39">
        <f>+I72+I73+I74</f>
        <v>817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48325</v>
      </c>
      <c r="H72" s="39">
        <v>48325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35</v>
      </c>
      <c r="H73" s="39">
        <v>35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21095</v>
      </c>
      <c r="H74" s="39">
        <v>20278</v>
      </c>
      <c r="I74" s="39">
        <v>817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445</v>
      </c>
      <c r="H75" s="39">
        <v>292</v>
      </c>
      <c r="I75" s="39">
        <v>153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-2863</v>
      </c>
      <c r="H76" s="38">
        <f>+H77+H78</f>
        <v>-2014</v>
      </c>
      <c r="I76" s="38">
        <f>+I77+I78</f>
        <v>-849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-1631</v>
      </c>
      <c r="H77" s="39">
        <v>-1316</v>
      </c>
      <c r="I77" s="39">
        <v>-315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-1232</v>
      </c>
      <c r="H78" s="39">
        <v>-698</v>
      </c>
      <c r="I78" s="39">
        <v>-534</v>
      </c>
    </row>
    <row r="79" spans="2:9" s="17" customFormat="1" ht="16.149999999999999" customHeight="1">
      <c r="B79" s="38">
        <f>+B80+B81+B82</f>
        <v>22592</v>
      </c>
      <c r="C79" s="38">
        <f>+C80+C81+C82</f>
        <v>22176</v>
      </c>
      <c r="D79" s="38">
        <f>+D80+D81+D82</f>
        <v>433</v>
      </c>
      <c r="E79" s="77" t="s">
        <v>48</v>
      </c>
      <c r="F79" s="61" t="s">
        <v>49</v>
      </c>
      <c r="G79" s="38">
        <f>G80+G81+G82</f>
        <v>8617</v>
      </c>
      <c r="H79" s="38">
        <f>+H80+H81+H82</f>
        <v>7169</v>
      </c>
      <c r="I79" s="38">
        <f>+I80+I81+I82</f>
        <v>1465</v>
      </c>
    </row>
    <row r="80" spans="2:9" s="19" customFormat="1" ht="16.149999999999999" customHeight="1">
      <c r="B80" s="39">
        <v>22584</v>
      </c>
      <c r="C80" s="48">
        <v>22168</v>
      </c>
      <c r="D80" s="48">
        <v>433</v>
      </c>
      <c r="E80" s="27" t="s">
        <v>50</v>
      </c>
      <c r="F80" s="27" t="s">
        <v>133</v>
      </c>
      <c r="G80" s="48">
        <v>3890</v>
      </c>
      <c r="H80" s="48">
        <v>2810</v>
      </c>
      <c r="I80" s="48">
        <v>1097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4417</v>
      </c>
      <c r="H81" s="48">
        <v>4049</v>
      </c>
      <c r="I81" s="48">
        <v>368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310</v>
      </c>
      <c r="H82" s="48">
        <v>310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53062</v>
      </c>
      <c r="C85" s="41">
        <f>+H68+H70+H76+H79-C79</f>
        <v>51909</v>
      </c>
      <c r="D85" s="41">
        <f>+I68+I70+I76+I79-D79</f>
        <v>1153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53062</v>
      </c>
      <c r="H100" s="43">
        <f>+C85</f>
        <v>51909</v>
      </c>
      <c r="I100" s="43">
        <f>+D85</f>
        <v>1153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14</v>
      </c>
      <c r="C102" s="38">
        <f>+C103+C104</f>
        <v>0</v>
      </c>
      <c r="D102" s="38">
        <f>+D103+D104</f>
        <v>14</v>
      </c>
      <c r="E102" s="77" t="s">
        <v>58</v>
      </c>
      <c r="F102" s="61" t="s">
        <v>59</v>
      </c>
      <c r="G102" s="38">
        <f>+G103+G104</f>
        <v>56384</v>
      </c>
      <c r="H102" s="38">
        <f>+H103+H104</f>
        <v>56171</v>
      </c>
      <c r="I102" s="38">
        <f>+I103+I104</f>
        <v>213</v>
      </c>
    </row>
    <row r="103" spans="2:9" s="19" customFormat="1" ht="16.149999999999999" customHeight="1">
      <c r="B103" s="39">
        <v>14</v>
      </c>
      <c r="C103" s="39">
        <v>0</v>
      </c>
      <c r="D103" s="39">
        <v>14</v>
      </c>
      <c r="E103" s="69" t="s">
        <v>60</v>
      </c>
      <c r="F103" s="70" t="s">
        <v>61</v>
      </c>
      <c r="G103" s="39">
        <v>56169</v>
      </c>
      <c r="H103" s="39">
        <v>56169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215</v>
      </c>
      <c r="H104" s="39">
        <v>2</v>
      </c>
      <c r="I104" s="39">
        <v>213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11039</v>
      </c>
      <c r="H105" s="38">
        <f>+H106+H107+H108</f>
        <v>8728</v>
      </c>
      <c r="I105" s="38">
        <f>+I106+I107+I108</f>
        <v>2311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1771</v>
      </c>
      <c r="H106" s="39">
        <v>0</v>
      </c>
      <c r="I106" s="39">
        <v>1771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7597</v>
      </c>
      <c r="H107" s="39">
        <v>7544</v>
      </c>
      <c r="I107" s="39">
        <v>53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1671</v>
      </c>
      <c r="H108" s="39">
        <v>1184</v>
      </c>
      <c r="I108" s="39">
        <v>487</v>
      </c>
    </row>
    <row r="109" spans="2:9" s="17" customFormat="1" ht="15">
      <c r="B109" s="38">
        <v>14480</v>
      </c>
      <c r="C109" s="38">
        <v>12115</v>
      </c>
      <c r="D109" s="38">
        <v>2365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12780</v>
      </c>
      <c r="C111" s="39">
        <v>10794</v>
      </c>
      <c r="D111" s="39">
        <v>1986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1700</v>
      </c>
      <c r="C112" s="39">
        <v>1321</v>
      </c>
      <c r="D112" s="39">
        <v>379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114867</v>
      </c>
      <c r="C113" s="38">
        <f>+C114+C115+C116+C117+C118+C119</f>
        <v>120099</v>
      </c>
      <c r="D113" s="38">
        <f>+D114+D115+D116+D117+D118+D119</f>
        <v>1895</v>
      </c>
      <c r="E113" s="77" t="s">
        <v>69</v>
      </c>
      <c r="F113" s="61" t="s">
        <v>70</v>
      </c>
      <c r="G113" s="38">
        <f>+G114+G115+G116+G117+G118+G119</f>
        <v>24688</v>
      </c>
      <c r="H113" s="38">
        <f>+H114+H115+H116+H117+H118+H119</f>
        <v>23867</v>
      </c>
      <c r="I113" s="38">
        <f>+I114+I115+I116+I117+I118+I119</f>
        <v>7948</v>
      </c>
    </row>
    <row r="114" spans="2:10" s="19" customFormat="1" ht="16.149999999999999" customHeight="1">
      <c r="B114" s="39">
        <v>16</v>
      </c>
      <c r="C114" s="39">
        <v>9</v>
      </c>
      <c r="D114" s="39">
        <v>7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26</v>
      </c>
      <c r="H115" s="39">
        <v>8</v>
      </c>
      <c r="I115" s="39">
        <v>18</v>
      </c>
    </row>
    <row r="116" spans="2:10" s="19" customFormat="1" ht="16.149999999999999" customHeight="1">
      <c r="B116" s="39">
        <v>99669</v>
      </c>
      <c r="C116" s="39">
        <v>105968</v>
      </c>
      <c r="D116" s="39">
        <v>828</v>
      </c>
      <c r="E116" s="69" t="s">
        <v>75</v>
      </c>
      <c r="F116" s="70" t="s">
        <v>160</v>
      </c>
      <c r="G116" s="39">
        <v>21751</v>
      </c>
      <c r="H116" s="39">
        <v>22086</v>
      </c>
      <c r="I116" s="39">
        <v>6792</v>
      </c>
    </row>
    <row r="117" spans="2:10" s="19" customFormat="1" ht="16.149999999999999" customHeight="1">
      <c r="B117" s="39">
        <v>1778</v>
      </c>
      <c r="C117" s="39">
        <v>1389</v>
      </c>
      <c r="D117" s="39">
        <v>389</v>
      </c>
      <c r="E117" s="69" t="s">
        <v>76</v>
      </c>
      <c r="F117" s="70" t="s">
        <v>77</v>
      </c>
      <c r="G117" s="39">
        <v>220</v>
      </c>
      <c r="H117" s="39">
        <v>130</v>
      </c>
      <c r="I117" s="39">
        <v>90</v>
      </c>
    </row>
    <row r="118" spans="2:10" s="19" customFormat="1" ht="16.149999999999999" customHeight="1">
      <c r="B118" s="39">
        <v>3528</v>
      </c>
      <c r="C118" s="39">
        <v>2857</v>
      </c>
      <c r="D118" s="39">
        <v>671</v>
      </c>
      <c r="E118" s="27" t="s">
        <v>78</v>
      </c>
      <c r="F118" s="27" t="s">
        <v>79</v>
      </c>
      <c r="G118" s="39">
        <v>2691</v>
      </c>
      <c r="H118" s="39">
        <v>1643</v>
      </c>
      <c r="I118" s="39">
        <v>1048</v>
      </c>
    </row>
    <row r="119" spans="2:10" s="51" customFormat="1" ht="16.149999999999999" customHeight="1">
      <c r="B119" s="39">
        <v>9876</v>
      </c>
      <c r="C119" s="39">
        <v>9876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15812</v>
      </c>
      <c r="C122" s="41">
        <f>+H100+H102+H105+H113-C102-C109-C113</f>
        <v>8461</v>
      </c>
      <c r="D122" s="41">
        <f>+I100+I102+I105+I113-D102-D109-D113</f>
        <v>7351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15812</v>
      </c>
      <c r="H137" s="43">
        <f>+C122</f>
        <v>8461</v>
      </c>
      <c r="I137" s="43">
        <f>+D122</f>
        <v>7351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3225</v>
      </c>
      <c r="C139" s="38">
        <f>+C140+C141</f>
        <v>1914</v>
      </c>
      <c r="D139" s="38">
        <f>+D140+D141</f>
        <v>1311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1754</v>
      </c>
      <c r="C140" s="39">
        <v>1017</v>
      </c>
      <c r="D140" s="39">
        <v>737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1471</v>
      </c>
      <c r="C141" s="39">
        <v>897</v>
      </c>
      <c r="D141" s="39">
        <v>574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12587</v>
      </c>
      <c r="C144" s="41">
        <f>+H137-C139</f>
        <v>6547</v>
      </c>
      <c r="D144" s="41">
        <f>+I137-D139</f>
        <v>6040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15812</v>
      </c>
      <c r="H161" s="43">
        <f>+C122</f>
        <v>8461</v>
      </c>
      <c r="I161" s="43">
        <f>+D122</f>
        <v>7351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39467</v>
      </c>
      <c r="C163" s="38">
        <f>+H16-H17-H18+C141-H20</f>
        <v>30813</v>
      </c>
      <c r="D163" s="38">
        <f>+I16-I17-I18+D141-I20</f>
        <v>8654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3225</v>
      </c>
      <c r="C164" s="39">
        <f>+C139</f>
        <v>1914</v>
      </c>
      <c r="D164" s="39">
        <f>+D139</f>
        <v>1311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36242</v>
      </c>
      <c r="C165" s="39">
        <f>+C163-C164</f>
        <v>28899</v>
      </c>
      <c r="D165" s="39">
        <f>+D163-D164</f>
        <v>7343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-23655</v>
      </c>
      <c r="C169" s="41">
        <f>+H161-C163-C166</f>
        <v>-22352</v>
      </c>
      <c r="D169" s="41">
        <f>+I161-D163-D166</f>
        <v>-1303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12587</v>
      </c>
      <c r="H184" s="43">
        <f>+C144</f>
        <v>6547</v>
      </c>
      <c r="I184" s="43">
        <f>+D144</f>
        <v>6040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36242</v>
      </c>
      <c r="C186" s="38">
        <f>+C187</f>
        <v>28899</v>
      </c>
      <c r="D186" s="38">
        <f>+D187</f>
        <v>7343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36242</v>
      </c>
      <c r="C187" s="39">
        <f t="shared" si="0"/>
        <v>28899</v>
      </c>
      <c r="D187" s="39">
        <f t="shared" si="0"/>
        <v>7343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-23655</v>
      </c>
      <c r="C191" s="41">
        <f>+H184-C186</f>
        <v>-22352</v>
      </c>
      <c r="D191" s="41">
        <f>+I184-D186</f>
        <v>-1303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-23655</v>
      </c>
      <c r="H209" s="43">
        <f>+C191</f>
        <v>-22352</v>
      </c>
      <c r="I209" s="43">
        <f>+D191</f>
        <v>-1303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1714</v>
      </c>
      <c r="H211" s="38">
        <f>+H212+H213+H214</f>
        <v>1128</v>
      </c>
      <c r="I211" s="38">
        <f>+I212+I213+I214</f>
        <v>5602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119</v>
      </c>
      <c r="H212" s="39">
        <v>119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821</v>
      </c>
      <c r="H213" s="39">
        <v>409</v>
      </c>
      <c r="I213" s="39">
        <v>412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774</v>
      </c>
      <c r="H214" s="39">
        <v>600</v>
      </c>
      <c r="I214" s="39">
        <v>5190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459</v>
      </c>
      <c r="H216" s="40">
        <v>390</v>
      </c>
      <c r="I216" s="40">
        <v>5085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-13653</v>
      </c>
      <c r="H217" s="38">
        <f>+H218+H219+H220</f>
        <v>-11724</v>
      </c>
      <c r="I217" s="38">
        <f>+I218+I219+I220</f>
        <v>-6945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-2624</v>
      </c>
      <c r="H219" s="39">
        <v>-2332</v>
      </c>
      <c r="I219" s="39">
        <v>-292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-11029</v>
      </c>
      <c r="H220" s="39">
        <v>-9392</v>
      </c>
      <c r="I220" s="39">
        <v>-6653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-4751</v>
      </c>
      <c r="H222" s="40">
        <v>-8411</v>
      </c>
      <c r="I222" s="40">
        <v>-1356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-35594</v>
      </c>
      <c r="C225" s="41">
        <f>+H209+H211+H217</f>
        <v>-32948</v>
      </c>
      <c r="D225" s="41">
        <f>+I209+I211+I217</f>
        <v>-2646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-35594</v>
      </c>
      <c r="H240" s="43">
        <f>+C225</f>
        <v>-32948</v>
      </c>
      <c r="I240" s="43">
        <f>+D225</f>
        <v>-2646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12765</v>
      </c>
      <c r="C242" s="38">
        <f t="shared" ref="C242:D242" si="1">C243+C245</f>
        <v>7637</v>
      </c>
      <c r="D242" s="38">
        <f t="shared" si="1"/>
        <v>5128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12740</v>
      </c>
      <c r="C243" s="42">
        <v>7629</v>
      </c>
      <c r="D243" s="42">
        <v>5111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-10131</v>
      </c>
      <c r="C244" s="38">
        <v>-7332</v>
      </c>
      <c r="D244" s="38">
        <v>-2799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25</v>
      </c>
      <c r="C245" s="42">
        <v>8</v>
      </c>
      <c r="D245" s="42">
        <v>17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769</v>
      </c>
      <c r="C246" s="38">
        <v>884</v>
      </c>
      <c r="D246" s="38">
        <v>-115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-38997</v>
      </c>
      <c r="C248" s="41">
        <f>+H240-C243-C244-C245-C246</f>
        <v>-34137</v>
      </c>
      <c r="D248" s="41">
        <f>+I240-D243-D244-D245-D246</f>
        <v>-4860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F10:F14"/>
    <mergeCell ref="G10:G14"/>
    <mergeCell ref="H10:H14"/>
    <mergeCell ref="I10:I14"/>
    <mergeCell ref="B10:B14"/>
    <mergeCell ref="C10:C14"/>
    <mergeCell ref="D10:D14"/>
    <mergeCell ref="E10:E14"/>
    <mergeCell ref="F38:F42"/>
    <mergeCell ref="G38:G42"/>
    <mergeCell ref="H38:H42"/>
    <mergeCell ref="I38:I42"/>
    <mergeCell ref="B38:B42"/>
    <mergeCell ref="C38:C42"/>
    <mergeCell ref="D38:D42"/>
    <mergeCell ref="E38:E42"/>
    <mergeCell ref="F62:F66"/>
    <mergeCell ref="G62:G66"/>
    <mergeCell ref="H62:H66"/>
    <mergeCell ref="I62:I66"/>
    <mergeCell ref="B62:B66"/>
    <mergeCell ref="C62:C66"/>
    <mergeCell ref="D62:D66"/>
    <mergeCell ref="E62:E66"/>
    <mergeCell ref="F93:F97"/>
    <mergeCell ref="G93:G97"/>
    <mergeCell ref="H93:H97"/>
    <mergeCell ref="I93:I97"/>
    <mergeCell ref="B93:B97"/>
    <mergeCell ref="C93:C97"/>
    <mergeCell ref="D93:D97"/>
    <mergeCell ref="E93:E97"/>
    <mergeCell ref="F130:F134"/>
    <mergeCell ref="G130:G134"/>
    <mergeCell ref="H130:H134"/>
    <mergeCell ref="I130:I134"/>
    <mergeCell ref="B130:B134"/>
    <mergeCell ref="C130:C134"/>
    <mergeCell ref="D130:D134"/>
    <mergeCell ref="E130:E134"/>
    <mergeCell ref="F154:F158"/>
    <mergeCell ref="G154:G158"/>
    <mergeCell ref="H154:H158"/>
    <mergeCell ref="I154:I158"/>
    <mergeCell ref="B154:B158"/>
    <mergeCell ref="C154:C158"/>
    <mergeCell ref="D154:D158"/>
    <mergeCell ref="E154:E158"/>
    <mergeCell ref="F177:F181"/>
    <mergeCell ref="G177:G181"/>
    <mergeCell ref="H177:H181"/>
    <mergeCell ref="I177:I181"/>
    <mergeCell ref="B177:B181"/>
    <mergeCell ref="C177:C181"/>
    <mergeCell ref="D177:D181"/>
    <mergeCell ref="E177:E181"/>
    <mergeCell ref="F202:F206"/>
    <mergeCell ref="G202:G206"/>
    <mergeCell ref="H202:H206"/>
    <mergeCell ref="I202:I206"/>
    <mergeCell ref="B202:B206"/>
    <mergeCell ref="C202:C206"/>
    <mergeCell ref="D202:D206"/>
    <mergeCell ref="E202:E206"/>
    <mergeCell ref="F233:F237"/>
    <mergeCell ref="G233:G237"/>
    <mergeCell ref="H233:H237"/>
    <mergeCell ref="I233:I237"/>
    <mergeCell ref="B233:B237"/>
    <mergeCell ref="C233:C237"/>
    <mergeCell ref="D233:D237"/>
    <mergeCell ref="E233:E237"/>
  </mergeCells>
  <conditionalFormatting sqref="B46:D46">
    <cfRule type="cellIs" dxfId="45" priority="2" operator="notEqual">
      <formula>B47+B48</formula>
    </cfRule>
  </conditionalFormatting>
  <conditionalFormatting sqref="B109:D109">
    <cfRule type="cellIs" dxfId="44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205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201727</v>
      </c>
      <c r="J16" s="38">
        <f>+C46+C51+C52+C21+C25</f>
        <v>42113</v>
      </c>
      <c r="K16" s="38">
        <f>+D46+D51+D52+D21+D25</f>
        <v>109123</v>
      </c>
      <c r="L16" s="38">
        <f>+E46+E51+E52+E21+E25</f>
        <v>46289</v>
      </c>
      <c r="M16" s="38">
        <f>+F46+F51+F52+F21+F25</f>
        <v>4202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11195</v>
      </c>
      <c r="J17" s="39">
        <v>1942</v>
      </c>
      <c r="K17" s="39">
        <v>3675</v>
      </c>
      <c r="L17" s="39">
        <v>5520</v>
      </c>
      <c r="M17" s="39">
        <v>58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7580</v>
      </c>
      <c r="J18" s="39">
        <v>2393</v>
      </c>
      <c r="K18" s="39">
        <v>4887</v>
      </c>
      <c r="L18" s="39">
        <v>300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182952</v>
      </c>
      <c r="J19" s="39">
        <f>+J16-J17-J18</f>
        <v>37778</v>
      </c>
      <c r="K19" s="39">
        <f>+K16-K17-K18</f>
        <v>100561</v>
      </c>
      <c r="L19" s="39">
        <f>+L16-L17-L18</f>
        <v>40469</v>
      </c>
      <c r="M19" s="39">
        <f>+M16-M17-M18</f>
        <v>4144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5685</v>
      </c>
      <c r="J20" s="47">
        <v>1592</v>
      </c>
      <c r="K20" s="47">
        <v>2685</v>
      </c>
      <c r="L20" s="47">
        <v>1404</v>
      </c>
      <c r="M20" s="47">
        <v>4</v>
      </c>
    </row>
    <row r="21" spans="2:13" s="17" customFormat="1" ht="16.149999999999999" customHeight="1">
      <c r="B21" s="38">
        <v>58740</v>
      </c>
      <c r="C21" s="38">
        <v>9403</v>
      </c>
      <c r="D21" s="38">
        <v>28385</v>
      </c>
      <c r="E21" s="38">
        <v>19722</v>
      </c>
      <c r="F21" s="38">
        <v>1230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142987</v>
      </c>
      <c r="C23" s="41">
        <f>+J16-C21</f>
        <v>32710</v>
      </c>
      <c r="D23" s="41">
        <f>+K16-D21</f>
        <v>80738</v>
      </c>
      <c r="E23" s="41">
        <f>+L16-E21</f>
        <v>26567</v>
      </c>
      <c r="F23" s="41">
        <f>+M16-F21</f>
        <v>2972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v>28977</v>
      </c>
      <c r="C25" s="38">
        <v>10206</v>
      </c>
      <c r="D25" s="38">
        <v>12068</v>
      </c>
      <c r="E25" s="38">
        <v>6278</v>
      </c>
      <c r="F25" s="38">
        <v>425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114010</v>
      </c>
      <c r="C27" s="41">
        <f>+C23-C25</f>
        <v>22504</v>
      </c>
      <c r="D27" s="41">
        <f>+D23-D25</f>
        <v>68670</v>
      </c>
      <c r="E27" s="41">
        <f>+E23-E25</f>
        <v>20289</v>
      </c>
      <c r="F27" s="41">
        <f>+F23-F25</f>
        <v>2547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114010</v>
      </c>
      <c r="J44" s="43">
        <f>+C27</f>
        <v>22504</v>
      </c>
      <c r="K44" s="43">
        <f>+D27</f>
        <v>68670</v>
      </c>
      <c r="L44" s="43">
        <f>+E27</f>
        <v>20289</v>
      </c>
      <c r="M44" s="43">
        <f>+F27</f>
        <v>2547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113630</v>
      </c>
      <c r="C46" s="38">
        <v>22404</v>
      </c>
      <c r="D46" s="38">
        <v>68441</v>
      </c>
      <c r="E46" s="38">
        <v>20257</v>
      </c>
      <c r="F46" s="38">
        <v>2528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87721</v>
      </c>
      <c r="C47" s="39">
        <v>17038</v>
      </c>
      <c r="D47" s="39">
        <v>53410</v>
      </c>
      <c r="E47" s="39">
        <v>15305</v>
      </c>
      <c r="F47" s="39">
        <v>1968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25909</v>
      </c>
      <c r="C48" s="39">
        <f>SUM(C49:C50)</f>
        <v>5366</v>
      </c>
      <c r="D48" s="39">
        <f>SUM(D49:D50)</f>
        <v>15031</v>
      </c>
      <c r="E48" s="39">
        <f>SUM(E49:E50)</f>
        <v>4952</v>
      </c>
      <c r="F48" s="39">
        <f>SUM(F49:F50)</f>
        <v>560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17698</v>
      </c>
      <c r="C49" s="96">
        <v>1988</v>
      </c>
      <c r="D49" s="96">
        <v>10548</v>
      </c>
      <c r="E49" s="96">
        <v>4659</v>
      </c>
      <c r="F49" s="96">
        <v>503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8211</v>
      </c>
      <c r="C50" s="96">
        <v>3378</v>
      </c>
      <c r="D50" s="96">
        <v>4483</v>
      </c>
      <c r="E50" s="96">
        <v>293</v>
      </c>
      <c r="F50" s="96">
        <v>57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380</v>
      </c>
      <c r="C51" s="38">
        <v>100</v>
      </c>
      <c r="D51" s="38">
        <v>229</v>
      </c>
      <c r="E51" s="38">
        <v>32</v>
      </c>
      <c r="F51" s="38">
        <v>19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105389</v>
      </c>
      <c r="J70" s="38">
        <f>+J71+J75</f>
        <v>72240</v>
      </c>
      <c r="K70" s="38">
        <f>+K71+K75</f>
        <v>11684</v>
      </c>
      <c r="L70" s="38">
        <f>+L71+L75</f>
        <v>21465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86853</v>
      </c>
      <c r="J71" s="39">
        <f>+J72+J73+J74</f>
        <v>69261</v>
      </c>
      <c r="K71" s="39">
        <f>+K72+K73+K74</f>
        <v>11066</v>
      </c>
      <c r="L71" s="39">
        <f>+L72+L73+L74</f>
        <v>6526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55021</v>
      </c>
      <c r="J72" s="39">
        <v>48840</v>
      </c>
      <c r="K72" s="39">
        <v>1965</v>
      </c>
      <c r="L72" s="39">
        <v>4216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118</v>
      </c>
      <c r="J73" s="39">
        <v>41</v>
      </c>
      <c r="K73" s="39">
        <v>47</v>
      </c>
      <c r="L73" s="39">
        <v>30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31714</v>
      </c>
      <c r="J74" s="39">
        <v>20380</v>
      </c>
      <c r="K74" s="39">
        <v>9054</v>
      </c>
      <c r="L74" s="39">
        <v>2280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18536</v>
      </c>
      <c r="J75" s="39">
        <v>2979</v>
      </c>
      <c r="K75" s="39">
        <v>618</v>
      </c>
      <c r="L75" s="39">
        <v>14939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-9896</v>
      </c>
      <c r="J76" s="38">
        <f>+J77+J78</f>
        <v>-2687</v>
      </c>
      <c r="K76" s="38">
        <f>+K77+K78</f>
        <v>-2926</v>
      </c>
      <c r="L76" s="38">
        <f>+L77+L78</f>
        <v>-1446</v>
      </c>
      <c r="M76" s="38">
        <f>+M77+M78</f>
        <v>-2837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-4993</v>
      </c>
      <c r="J77" s="39">
        <v>-1741</v>
      </c>
      <c r="K77" s="39">
        <v>-1836</v>
      </c>
      <c r="L77" s="39">
        <v>-1416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-4903</v>
      </c>
      <c r="J78" s="39">
        <v>-946</v>
      </c>
      <c r="K78" s="39">
        <v>-1090</v>
      </c>
      <c r="L78" s="39">
        <v>-30</v>
      </c>
      <c r="M78" s="39">
        <v>-2837</v>
      </c>
    </row>
    <row r="79" spans="2:13" s="17" customFormat="1" ht="16.149999999999999" customHeight="1">
      <c r="B79" s="38">
        <f>+B80+B81+B82</f>
        <v>31264</v>
      </c>
      <c r="C79" s="38">
        <f>+C80+C81+C82</f>
        <v>27050</v>
      </c>
      <c r="D79" s="38">
        <f>+D80+D81+D82</f>
        <v>6364</v>
      </c>
      <c r="E79" s="38">
        <f>+E80+E81+E82</f>
        <v>1443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10704</v>
      </c>
      <c r="J79" s="38">
        <f>+J80+J81+J82</f>
        <v>9662</v>
      </c>
      <c r="K79" s="38">
        <f>+K80+K81+K82</f>
        <v>761</v>
      </c>
      <c r="L79" s="38">
        <f>+L80+L81+L82</f>
        <v>661</v>
      </c>
      <c r="M79" s="38">
        <f>+M80+M81+M82</f>
        <v>3213</v>
      </c>
    </row>
    <row r="80" spans="2:13" s="19" customFormat="1" ht="16.149999999999999" customHeight="1">
      <c r="B80" s="39">
        <v>31253</v>
      </c>
      <c r="C80" s="48">
        <v>27042</v>
      </c>
      <c r="D80" s="48">
        <v>6364</v>
      </c>
      <c r="E80" s="48">
        <v>1440</v>
      </c>
      <c r="F80" s="48">
        <v>0</v>
      </c>
      <c r="G80" s="27" t="s">
        <v>50</v>
      </c>
      <c r="H80" s="27" t="s">
        <v>133</v>
      </c>
      <c r="I80" s="48">
        <v>5001</v>
      </c>
      <c r="J80" s="48">
        <v>4221</v>
      </c>
      <c r="K80" s="48">
        <v>626</v>
      </c>
      <c r="L80" s="48">
        <v>535</v>
      </c>
      <c r="M80" s="48">
        <v>3212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5295</v>
      </c>
      <c r="J81" s="48">
        <v>5096</v>
      </c>
      <c r="K81" s="48">
        <v>131</v>
      </c>
      <c r="L81" s="48">
        <v>67</v>
      </c>
      <c r="M81" s="48">
        <v>1</v>
      </c>
    </row>
    <row r="82" spans="2:13" s="19" customFormat="1" ht="16.149999999999999" customHeight="1">
      <c r="B82" s="39">
        <v>11</v>
      </c>
      <c r="C82" s="48">
        <v>8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408</v>
      </c>
      <c r="J82" s="48">
        <v>345</v>
      </c>
      <c r="K82" s="48">
        <v>4</v>
      </c>
      <c r="L82" s="48">
        <v>59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74933</v>
      </c>
      <c r="C85" s="41">
        <f>+J68+J70+J76+J79-C79</f>
        <v>52165</v>
      </c>
      <c r="D85" s="41">
        <f>+K68+K70+K76+K79-D79</f>
        <v>3155</v>
      </c>
      <c r="E85" s="41">
        <f>+L68+L70+L76+L79-E79</f>
        <v>19237</v>
      </c>
      <c r="F85" s="41">
        <f>+M68+M70+M76+M79-F79</f>
        <v>376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74933</v>
      </c>
      <c r="J100" s="43">
        <f>+C85</f>
        <v>52165</v>
      </c>
      <c r="K100" s="43">
        <f>+D85</f>
        <v>3155</v>
      </c>
      <c r="L100" s="43">
        <f>+E85</f>
        <v>19237</v>
      </c>
      <c r="M100" s="43">
        <f>+F85</f>
        <v>376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39</v>
      </c>
      <c r="C102" s="38">
        <f>+C103+C104</f>
        <v>17</v>
      </c>
      <c r="D102" s="38">
        <f>+D103+D104</f>
        <v>11</v>
      </c>
      <c r="E102" s="38">
        <f>+E103+E104</f>
        <v>11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102973</v>
      </c>
      <c r="J102" s="38">
        <f>+J103+J104</f>
        <v>48938</v>
      </c>
      <c r="K102" s="38">
        <f>+K103+K104</f>
        <v>45977</v>
      </c>
      <c r="L102" s="38">
        <f>+L103+L104</f>
        <v>8058</v>
      </c>
      <c r="M102" s="38">
        <f>+M103+M104</f>
        <v>0</v>
      </c>
    </row>
    <row r="103" spans="2:13" s="19" customFormat="1" ht="16.149999999999999" customHeight="1">
      <c r="B103" s="39">
        <v>39</v>
      </c>
      <c r="C103" s="39">
        <v>17</v>
      </c>
      <c r="D103" s="39">
        <v>11</v>
      </c>
      <c r="E103" s="39">
        <v>11</v>
      </c>
      <c r="F103" s="39">
        <v>0</v>
      </c>
      <c r="G103" s="69" t="s">
        <v>60</v>
      </c>
      <c r="H103" s="70" t="s">
        <v>61</v>
      </c>
      <c r="I103" s="39">
        <v>99522</v>
      </c>
      <c r="J103" s="39">
        <v>48726</v>
      </c>
      <c r="K103" s="39">
        <v>45306</v>
      </c>
      <c r="L103" s="39">
        <v>5490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3451</v>
      </c>
      <c r="J104" s="39">
        <v>212</v>
      </c>
      <c r="K104" s="39">
        <v>671</v>
      </c>
      <c r="L104" s="39">
        <v>2568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129823</v>
      </c>
      <c r="J105" s="38">
        <f>+J106+J107+J108</f>
        <v>10805</v>
      </c>
      <c r="K105" s="38">
        <f>+K106+K107+K108</f>
        <v>349</v>
      </c>
      <c r="L105" s="38">
        <f>+L106+L107+L108</f>
        <v>293</v>
      </c>
      <c r="M105" s="38">
        <f>+M106+M107+M108</f>
        <v>118376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83640</v>
      </c>
      <c r="J106" s="39">
        <v>1637</v>
      </c>
      <c r="K106" s="39">
        <v>0</v>
      </c>
      <c r="L106" s="39">
        <v>0</v>
      </c>
      <c r="M106" s="39">
        <v>82003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8211</v>
      </c>
      <c r="J107" s="39">
        <v>7512</v>
      </c>
      <c r="K107" s="39">
        <v>349</v>
      </c>
      <c r="L107" s="39">
        <v>293</v>
      </c>
      <c r="M107" s="39">
        <v>57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37972</v>
      </c>
      <c r="J108" s="39">
        <v>1656</v>
      </c>
      <c r="K108" s="39">
        <v>0</v>
      </c>
      <c r="L108" s="39">
        <v>0</v>
      </c>
      <c r="M108" s="39">
        <v>36316</v>
      </c>
    </row>
    <row r="109" spans="2:13" s="17" customFormat="1" ht="31.15" customHeight="1">
      <c r="B109" s="38">
        <v>167891</v>
      </c>
      <c r="C109" s="38">
        <v>14900</v>
      </c>
      <c r="D109" s="38">
        <v>3496</v>
      </c>
      <c r="E109" s="38">
        <v>487</v>
      </c>
      <c r="F109" s="38">
        <v>149008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144741</v>
      </c>
      <c r="C110" s="39">
        <v>0</v>
      </c>
      <c r="D110" s="39">
        <v>0</v>
      </c>
      <c r="E110" s="39">
        <v>0</v>
      </c>
      <c r="F110" s="39">
        <v>144741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14075</v>
      </c>
      <c r="C111" s="39">
        <v>13327</v>
      </c>
      <c r="D111" s="39">
        <v>398</v>
      </c>
      <c r="E111" s="39">
        <v>293</v>
      </c>
      <c r="F111" s="39">
        <v>57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9075</v>
      </c>
      <c r="C112" s="39">
        <v>1573</v>
      </c>
      <c r="D112" s="39">
        <v>3098</v>
      </c>
      <c r="E112" s="39">
        <v>194</v>
      </c>
      <c r="F112" s="39">
        <v>4210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17505</v>
      </c>
      <c r="C113" s="38">
        <f>+C114+C115+C116+C117+C118+C119</f>
        <v>137067</v>
      </c>
      <c r="D113" s="38">
        <f>+D114+D115+D116+D117+D118+D119</f>
        <v>38918</v>
      </c>
      <c r="E113" s="38">
        <f>+E114+E115+E116+E117+E118+E119</f>
        <v>11340</v>
      </c>
      <c r="F113" s="38">
        <f>+F114+F115+F116+F117+F118+F119</f>
        <v>3680</v>
      </c>
      <c r="G113" s="77" t="s">
        <v>69</v>
      </c>
      <c r="H113" s="61" t="s">
        <v>70</v>
      </c>
      <c r="I113" s="38">
        <f>+I114+I115+I116+I117+I118+I119</f>
        <v>8230</v>
      </c>
      <c r="J113" s="38">
        <f>+J114+J115+J116+J117+J118+J119</f>
        <v>35661</v>
      </c>
      <c r="K113" s="38">
        <f>+K114+K115+K116+K117+K118+K119</f>
        <v>94508</v>
      </c>
      <c r="L113" s="38">
        <f>+L114+L115+L116+L117+L118+L119</f>
        <v>23152</v>
      </c>
      <c r="M113" s="38">
        <f>+M114+M115+M116+M117+M118+M119</f>
        <v>28409</v>
      </c>
    </row>
    <row r="114" spans="2:14" s="19" customFormat="1" ht="16.149999999999999" customHeight="1">
      <c r="B114" s="39">
        <v>216</v>
      </c>
      <c r="C114" s="39">
        <v>15</v>
      </c>
      <c r="D114" s="39">
        <v>80</v>
      </c>
      <c r="E114" s="39">
        <v>119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147</v>
      </c>
      <c r="J115" s="39">
        <v>15</v>
      </c>
      <c r="K115" s="39">
        <v>21</v>
      </c>
      <c r="L115" s="39">
        <v>111</v>
      </c>
      <c r="M115" s="39">
        <v>0</v>
      </c>
    </row>
    <row r="116" spans="2:14" s="19" customFormat="1" ht="16.149999999999999" customHeight="1">
      <c r="B116" s="39">
        <v>0</v>
      </c>
      <c r="C116" s="39">
        <v>123550</v>
      </c>
      <c r="D116" s="39">
        <v>36436</v>
      </c>
      <c r="E116" s="39">
        <v>9846</v>
      </c>
      <c r="F116" s="39">
        <v>3668</v>
      </c>
      <c r="G116" s="69" t="s">
        <v>75</v>
      </c>
      <c r="H116" s="70" t="s">
        <v>160</v>
      </c>
      <c r="I116" s="39">
        <v>0</v>
      </c>
      <c r="J116" s="39">
        <v>32716</v>
      </c>
      <c r="K116" s="39">
        <v>92413</v>
      </c>
      <c r="L116" s="39">
        <v>21176</v>
      </c>
      <c r="M116" s="39">
        <v>27195</v>
      </c>
    </row>
    <row r="117" spans="2:14" s="19" customFormat="1" ht="16.149999999999999" customHeight="1">
      <c r="B117" s="39">
        <v>1133</v>
      </c>
      <c r="C117" s="39">
        <v>1133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1133</v>
      </c>
      <c r="J117" s="39">
        <v>243</v>
      </c>
      <c r="K117" s="39">
        <v>490</v>
      </c>
      <c r="L117" s="39">
        <v>2</v>
      </c>
      <c r="M117" s="39">
        <v>398</v>
      </c>
    </row>
    <row r="118" spans="2:14" s="19" customFormat="1" ht="16.149999999999999" customHeight="1">
      <c r="B118" s="39">
        <v>6495</v>
      </c>
      <c r="C118" s="39">
        <v>2708</v>
      </c>
      <c r="D118" s="39">
        <v>2402</v>
      </c>
      <c r="E118" s="39">
        <v>1375</v>
      </c>
      <c r="F118" s="39">
        <v>10</v>
      </c>
      <c r="G118" s="27" t="s">
        <v>78</v>
      </c>
      <c r="H118" s="27" t="s">
        <v>79</v>
      </c>
      <c r="I118" s="39">
        <v>6950</v>
      </c>
      <c r="J118" s="39">
        <v>2687</v>
      </c>
      <c r="K118" s="39">
        <v>1584</v>
      </c>
      <c r="L118" s="39">
        <v>1863</v>
      </c>
      <c r="M118" s="39">
        <v>816</v>
      </c>
    </row>
    <row r="119" spans="2:14" s="51" customFormat="1" ht="16.149999999999999" customHeight="1">
      <c r="B119" s="39">
        <v>9661</v>
      </c>
      <c r="C119" s="39">
        <v>9661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130524</v>
      </c>
      <c r="C122" s="41">
        <f>+J100+J102+J105+J113-C102-C109-C113</f>
        <v>-4415</v>
      </c>
      <c r="D122" s="41">
        <f>+K100+K102+K105+K113-D102-D109-D113</f>
        <v>101564</v>
      </c>
      <c r="E122" s="41">
        <f>+L100+L102+L105+L113-E102-E109-E113</f>
        <v>38902</v>
      </c>
      <c r="F122" s="41">
        <f>+M100+M102+M105+M113-F102-F109-F113</f>
        <v>-5527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130524</v>
      </c>
      <c r="J137" s="43">
        <f>+C122</f>
        <v>-4415</v>
      </c>
      <c r="K137" s="43">
        <f>+D122</f>
        <v>101564</v>
      </c>
      <c r="L137" s="43">
        <f>+E122</f>
        <v>38902</v>
      </c>
      <c r="M137" s="43">
        <f>+F122</f>
        <v>-5527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>+B140+B141</f>
        <v>116728</v>
      </c>
      <c r="C139" s="38">
        <f>+C140+C141</f>
        <v>2980</v>
      </c>
      <c r="D139" s="38">
        <f>+D140+D141</f>
        <v>98908</v>
      </c>
      <c r="E139" s="38">
        <f>+E140+E141</f>
        <v>11431</v>
      </c>
      <c r="F139" s="38">
        <f>+F140+F141</f>
        <v>3409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v>88008</v>
      </c>
      <c r="C140" s="39">
        <v>1563</v>
      </c>
      <c r="D140" s="39">
        <v>72763</v>
      </c>
      <c r="E140" s="39">
        <v>10764</v>
      </c>
      <c r="F140" s="39">
        <v>2918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v>28720</v>
      </c>
      <c r="C141" s="39">
        <v>1417</v>
      </c>
      <c r="D141" s="39">
        <v>26145</v>
      </c>
      <c r="E141" s="39">
        <v>667</v>
      </c>
      <c r="F141" s="39">
        <v>491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13796</v>
      </c>
      <c r="C144" s="41">
        <f>+J137-C139</f>
        <v>-7395</v>
      </c>
      <c r="D144" s="41">
        <f>+K137-D139</f>
        <v>2656</v>
      </c>
      <c r="E144" s="41">
        <f>+L137-E139</f>
        <v>27471</v>
      </c>
      <c r="F144" s="41">
        <f>+M137-F139</f>
        <v>-8936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130524</v>
      </c>
      <c r="J161" s="43">
        <f>+C122</f>
        <v>-4415</v>
      </c>
      <c r="K161" s="43">
        <f>+D122</f>
        <v>101564</v>
      </c>
      <c r="L161" s="43">
        <f>+E122</f>
        <v>38902</v>
      </c>
      <c r="M161" s="43">
        <f>+F122</f>
        <v>-5527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205987</v>
      </c>
      <c r="C163" s="38">
        <f>+J16-J17-J18+C141-J20</f>
        <v>37603</v>
      </c>
      <c r="D163" s="38">
        <f>+K16-K17-K18+D141-K20</f>
        <v>124021</v>
      </c>
      <c r="E163" s="38">
        <f>+L16-L17-L18+E141-L20</f>
        <v>39732</v>
      </c>
      <c r="F163" s="38">
        <f>+M16-M17-M18+F141-M20</f>
        <v>4631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116728</v>
      </c>
      <c r="C164" s="39">
        <f>+C139</f>
        <v>2980</v>
      </c>
      <c r="D164" s="39">
        <f>+D139</f>
        <v>98908</v>
      </c>
      <c r="E164" s="39">
        <f>+E139</f>
        <v>11431</v>
      </c>
      <c r="F164" s="39">
        <f>+F139</f>
        <v>3409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89259</v>
      </c>
      <c r="C165" s="39">
        <f>+C163-C164</f>
        <v>34623</v>
      </c>
      <c r="D165" s="39">
        <f>+D163-D164</f>
        <v>25113</v>
      </c>
      <c r="E165" s="39">
        <f>+E163-E164</f>
        <v>28301</v>
      </c>
      <c r="F165" s="39">
        <f>+F163-F164</f>
        <v>1222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-75463</v>
      </c>
      <c r="C169" s="41">
        <f>+J161-C163-C166</f>
        <v>-42018</v>
      </c>
      <c r="D169" s="41">
        <f>+K161-D163-D166</f>
        <v>-22457</v>
      </c>
      <c r="E169" s="41">
        <f>+L161-E163-E166</f>
        <v>-830</v>
      </c>
      <c r="F169" s="41">
        <f>+M161-F163-F166</f>
        <v>-10158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13796</v>
      </c>
      <c r="J184" s="43">
        <f>+C144</f>
        <v>-7395</v>
      </c>
      <c r="K184" s="43">
        <f>+D144</f>
        <v>2656</v>
      </c>
      <c r="L184" s="43">
        <f>+E144</f>
        <v>27471</v>
      </c>
      <c r="M184" s="43">
        <f>+F144</f>
        <v>-8936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89259</v>
      </c>
      <c r="C186" s="38">
        <f>+C187</f>
        <v>34623</v>
      </c>
      <c r="D186" s="38">
        <f>+D187</f>
        <v>25113</v>
      </c>
      <c r="E186" s="38">
        <f>+E187</f>
        <v>28301</v>
      </c>
      <c r="F186" s="38">
        <f>+F187</f>
        <v>1222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0">+B165</f>
        <v>89259</v>
      </c>
      <c r="C187" s="39">
        <f t="shared" si="0"/>
        <v>34623</v>
      </c>
      <c r="D187" s="39">
        <f t="shared" si="0"/>
        <v>25113</v>
      </c>
      <c r="E187" s="39">
        <f t="shared" si="0"/>
        <v>28301</v>
      </c>
      <c r="F187" s="39">
        <f t="shared" si="0"/>
        <v>1222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38">
        <f t="shared" si="0"/>
        <v>0</v>
      </c>
      <c r="F188" s="38">
        <f t="shared" si="0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-75463</v>
      </c>
      <c r="C191" s="41">
        <f>+J184-C186</f>
        <v>-42018</v>
      </c>
      <c r="D191" s="41">
        <f>+K184-D186</f>
        <v>-22457</v>
      </c>
      <c r="E191" s="41">
        <f>+L184-E186</f>
        <v>-830</v>
      </c>
      <c r="F191" s="41">
        <f>+M184-F186</f>
        <v>-10158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-75463</v>
      </c>
      <c r="J209" s="43">
        <f>+C191</f>
        <v>-42018</v>
      </c>
      <c r="K209" s="43">
        <f>+D191</f>
        <v>-22457</v>
      </c>
      <c r="L209" s="43">
        <f>+E191</f>
        <v>-830</v>
      </c>
      <c r="M209" s="43">
        <f>+F191</f>
        <v>-10158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9413</v>
      </c>
      <c r="J211" s="38">
        <f>+J212+J213+J214</f>
        <v>2195</v>
      </c>
      <c r="K211" s="38">
        <f>+K212+K213+K214</f>
        <v>7765</v>
      </c>
      <c r="L211" s="38">
        <f>+L212+L213+L214</f>
        <v>3978</v>
      </c>
      <c r="M211" s="38">
        <f>+M212+M213+M214</f>
        <v>39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3881</v>
      </c>
      <c r="J212" s="39">
        <v>110</v>
      </c>
      <c r="K212" s="39">
        <v>2087</v>
      </c>
      <c r="L212" s="39">
        <v>1684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4743</v>
      </c>
      <c r="J213" s="39">
        <v>1231</v>
      </c>
      <c r="K213" s="39">
        <v>3075</v>
      </c>
      <c r="L213" s="39">
        <v>436</v>
      </c>
      <c r="M213" s="39">
        <v>1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789</v>
      </c>
      <c r="J214" s="39">
        <v>854</v>
      </c>
      <c r="K214" s="39">
        <v>2603</v>
      </c>
      <c r="L214" s="39">
        <v>1858</v>
      </c>
      <c r="M214" s="39">
        <v>38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398</v>
      </c>
      <c r="K216" s="40">
        <v>2439</v>
      </c>
      <c r="L216" s="40">
        <v>1689</v>
      </c>
      <c r="M216" s="40">
        <v>38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-45788</v>
      </c>
      <c r="J217" s="38">
        <f>+J218+J219+J220</f>
        <v>-43960</v>
      </c>
      <c r="K217" s="38">
        <f>+K218+K219+K220</f>
        <v>-5658</v>
      </c>
      <c r="L217" s="38">
        <f>+L218+L219+L220</f>
        <v>-734</v>
      </c>
      <c r="M217" s="38">
        <f>+M218+M219+M220</f>
        <v>0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-5498</v>
      </c>
      <c r="J219" s="39">
        <v>-1601</v>
      </c>
      <c r="K219" s="39">
        <v>-3414</v>
      </c>
      <c r="L219" s="39">
        <v>-483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-40290</v>
      </c>
      <c r="J220" s="39">
        <v>-42359</v>
      </c>
      <c r="K220" s="39">
        <v>-2244</v>
      </c>
      <c r="L220" s="39">
        <v>-251</v>
      </c>
      <c r="M220" s="39">
        <v>0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-2607</v>
      </c>
      <c r="K222" s="40">
        <v>-1764</v>
      </c>
      <c r="L222" s="40">
        <v>-193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-111838</v>
      </c>
      <c r="C225" s="41">
        <f>+J209+J211+J217</f>
        <v>-83783</v>
      </c>
      <c r="D225" s="41">
        <f>+K209+K211+K217</f>
        <v>-20350</v>
      </c>
      <c r="E225" s="41">
        <f>+L209+L211+L217</f>
        <v>2414</v>
      </c>
      <c r="F225" s="41">
        <f>+M209+M211+M217</f>
        <v>-10119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-111838</v>
      </c>
      <c r="J240" s="43">
        <f>+C225</f>
        <v>-83783</v>
      </c>
      <c r="K240" s="43">
        <f>+D225</f>
        <v>-20350</v>
      </c>
      <c r="L240" s="43">
        <f>+E225</f>
        <v>2414</v>
      </c>
      <c r="M240" s="43">
        <f>+F225</f>
        <v>-10119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32370</v>
      </c>
      <c r="C242" s="38">
        <f t="shared" ref="C242:F242" si="1">C243+C245</f>
        <v>14782</v>
      </c>
      <c r="D242" s="38">
        <f t="shared" si="1"/>
        <v>12127</v>
      </c>
      <c r="E242" s="38">
        <f t="shared" si="1"/>
        <v>5133</v>
      </c>
      <c r="F242" s="38">
        <f t="shared" si="1"/>
        <v>328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32337</v>
      </c>
      <c r="C243" s="42">
        <v>14803</v>
      </c>
      <c r="D243" s="42">
        <v>12193</v>
      </c>
      <c r="E243" s="42">
        <v>5013</v>
      </c>
      <c r="F243" s="42">
        <v>328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v>-28977</v>
      </c>
      <c r="C244" s="38">
        <v>-10206</v>
      </c>
      <c r="D244" s="38">
        <v>-12068</v>
      </c>
      <c r="E244" s="38">
        <v>-6278</v>
      </c>
      <c r="F244" s="38">
        <v>-425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33</v>
      </c>
      <c r="C245" s="42">
        <v>-21</v>
      </c>
      <c r="D245" s="42">
        <v>-66</v>
      </c>
      <c r="E245" s="42">
        <v>120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3869</v>
      </c>
      <c r="C246" s="38">
        <v>3460</v>
      </c>
      <c r="D246" s="38">
        <v>164</v>
      </c>
      <c r="E246" s="38">
        <v>252</v>
      </c>
      <c r="F246" s="38">
        <v>-7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-119100</v>
      </c>
      <c r="C248" s="41">
        <f>+J240-C243-C244-C245-C246</f>
        <v>-91819</v>
      </c>
      <c r="D248" s="41">
        <f>+K240-D243-D244-D245-D246</f>
        <v>-20573</v>
      </c>
      <c r="E248" s="41">
        <f>+L240-E243-E244-E245-E246</f>
        <v>3307</v>
      </c>
      <c r="F248" s="41">
        <f>+M240-F243-F244-F245-F246</f>
        <v>-10015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43" priority="2" operator="notEqual">
      <formula>B47+B48</formula>
    </cfRule>
  </conditionalFormatting>
  <conditionalFormatting sqref="B109:F109">
    <cfRule type="cellIs" dxfId="42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211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42113</v>
      </c>
      <c r="H16" s="38">
        <f>+C46+C51+C52+C21+C25</f>
        <v>30422</v>
      </c>
      <c r="I16" s="38">
        <f>+D46+D51+D52+D21+D25</f>
        <v>11691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1942</v>
      </c>
      <c r="H17" s="39">
        <v>660</v>
      </c>
      <c r="I17" s="39">
        <v>1282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2393</v>
      </c>
      <c r="H18" s="39">
        <v>224</v>
      </c>
      <c r="I18" s="39">
        <v>2169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37778</v>
      </c>
      <c r="H19" s="39">
        <f>+H16-H17-H18</f>
        <v>29538</v>
      </c>
      <c r="I19" s="39">
        <f>+I16-I17-I18</f>
        <v>8240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1592</v>
      </c>
      <c r="H20" s="47">
        <v>1333</v>
      </c>
      <c r="I20" s="47">
        <v>259</v>
      </c>
    </row>
    <row r="21" spans="2:9" s="17" customFormat="1" ht="16.149999999999999" customHeight="1">
      <c r="B21" s="38">
        <v>9403</v>
      </c>
      <c r="C21" s="38">
        <v>5121</v>
      </c>
      <c r="D21" s="38">
        <v>4282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32710</v>
      </c>
      <c r="C23" s="41">
        <f>+H16-C21</f>
        <v>25301</v>
      </c>
      <c r="D23" s="41">
        <f>+I16-D21</f>
        <v>7409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10206</v>
      </c>
      <c r="C25" s="38">
        <v>7275</v>
      </c>
      <c r="D25" s="38">
        <v>2931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22504</v>
      </c>
      <c r="C27" s="41">
        <f>+C23-C25</f>
        <v>18026</v>
      </c>
      <c r="D27" s="41">
        <f>+D23-D25</f>
        <v>4478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22504</v>
      </c>
      <c r="H44" s="43">
        <f>+C27</f>
        <v>18026</v>
      </c>
      <c r="I44" s="43">
        <f>+D27</f>
        <v>4478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22404</v>
      </c>
      <c r="C46" s="38">
        <v>17991</v>
      </c>
      <c r="D46" s="38">
        <v>4413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17038</v>
      </c>
      <c r="C47" s="39">
        <v>13244</v>
      </c>
      <c r="D47" s="39">
        <v>3794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5366</v>
      </c>
      <c r="C48" s="39">
        <f>SUM(C49:C50)</f>
        <v>4747</v>
      </c>
      <c r="D48" s="39">
        <f>SUM(D49:D50)</f>
        <v>619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1988</v>
      </c>
      <c r="C49" s="96">
        <v>1398</v>
      </c>
      <c r="D49" s="96">
        <v>590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3378</v>
      </c>
      <c r="C50" s="96">
        <v>3349</v>
      </c>
      <c r="D50" s="96">
        <v>29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100</v>
      </c>
      <c r="C51" s="38">
        <v>35</v>
      </c>
      <c r="D51" s="38">
        <v>65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72240</v>
      </c>
      <c r="H70" s="38">
        <f>+H71+H75</f>
        <v>68869</v>
      </c>
      <c r="I70" s="38">
        <f>+I71+I75</f>
        <v>3371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69261</v>
      </c>
      <c r="H71" s="39">
        <f>+H72+H73+H74</f>
        <v>68570</v>
      </c>
      <c r="I71" s="39">
        <f>+I72+I73+I74</f>
        <v>691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48840</v>
      </c>
      <c r="H72" s="39">
        <v>48840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41</v>
      </c>
      <c r="H73" s="39">
        <v>41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20380</v>
      </c>
      <c r="H74" s="39">
        <v>19689</v>
      </c>
      <c r="I74" s="39">
        <v>691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2979</v>
      </c>
      <c r="H75" s="39">
        <v>299</v>
      </c>
      <c r="I75" s="39">
        <v>2680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-2687</v>
      </c>
      <c r="H76" s="38">
        <f>+H77+H78</f>
        <v>-1394</v>
      </c>
      <c r="I76" s="38">
        <f>+I77+I78</f>
        <v>-1293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-1741</v>
      </c>
      <c r="H77" s="39">
        <v>-879</v>
      </c>
      <c r="I77" s="39">
        <v>-862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-946</v>
      </c>
      <c r="H78" s="39">
        <v>-515</v>
      </c>
      <c r="I78" s="39">
        <v>-431</v>
      </c>
    </row>
    <row r="79" spans="2:9" s="17" customFormat="1" ht="16.149999999999999" customHeight="1">
      <c r="B79" s="38">
        <f>+B80+B81+B82</f>
        <v>27050</v>
      </c>
      <c r="C79" s="38">
        <f>+C80+C81+C82</f>
        <v>25532</v>
      </c>
      <c r="D79" s="38">
        <f>+D80+D81+D82</f>
        <v>1532</v>
      </c>
      <c r="E79" s="77" t="s">
        <v>48</v>
      </c>
      <c r="F79" s="61" t="s">
        <v>49</v>
      </c>
      <c r="G79" s="38">
        <f>G80+G81+G82</f>
        <v>9662</v>
      </c>
      <c r="H79" s="38">
        <f>+H80+H81+H82</f>
        <v>7521</v>
      </c>
      <c r="I79" s="38">
        <f>+I80+I81+I82</f>
        <v>2155</v>
      </c>
    </row>
    <row r="80" spans="2:9" s="19" customFormat="1" ht="16.149999999999999" customHeight="1">
      <c r="B80" s="39">
        <v>27042</v>
      </c>
      <c r="C80" s="48">
        <v>25524</v>
      </c>
      <c r="D80" s="48">
        <v>1532</v>
      </c>
      <c r="E80" s="27" t="s">
        <v>50</v>
      </c>
      <c r="F80" s="27" t="s">
        <v>133</v>
      </c>
      <c r="G80" s="48">
        <v>4221</v>
      </c>
      <c r="H80" s="48">
        <v>2701</v>
      </c>
      <c r="I80" s="48">
        <v>1534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5096</v>
      </c>
      <c r="H81" s="48">
        <v>4475</v>
      </c>
      <c r="I81" s="48">
        <v>621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345</v>
      </c>
      <c r="H82" s="48">
        <v>345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52165</v>
      </c>
      <c r="C85" s="41">
        <f>+H68+H70+H76+H79-C79</f>
        <v>49464</v>
      </c>
      <c r="D85" s="41">
        <f>+I68+I70+I76+I79-D79</f>
        <v>2701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52165</v>
      </c>
      <c r="H100" s="43">
        <f>+C85</f>
        <v>49464</v>
      </c>
      <c r="I100" s="43">
        <f>+D85</f>
        <v>2701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17</v>
      </c>
      <c r="C102" s="38">
        <f>+C103+C104</f>
        <v>0</v>
      </c>
      <c r="D102" s="38">
        <f>+D103+D104</f>
        <v>17</v>
      </c>
      <c r="E102" s="77" t="s">
        <v>58</v>
      </c>
      <c r="F102" s="61" t="s">
        <v>59</v>
      </c>
      <c r="G102" s="38">
        <f>+G103+G104</f>
        <v>48938</v>
      </c>
      <c r="H102" s="38">
        <f>+H103+H104</f>
        <v>48740</v>
      </c>
      <c r="I102" s="38">
        <f>+I103+I104</f>
        <v>198</v>
      </c>
    </row>
    <row r="103" spans="2:9" s="19" customFormat="1" ht="16.149999999999999" customHeight="1">
      <c r="B103" s="39">
        <v>17</v>
      </c>
      <c r="C103" s="39">
        <v>0</v>
      </c>
      <c r="D103" s="39">
        <v>17</v>
      </c>
      <c r="E103" s="69" t="s">
        <v>60</v>
      </c>
      <c r="F103" s="70" t="s">
        <v>61</v>
      </c>
      <c r="G103" s="39">
        <v>48726</v>
      </c>
      <c r="H103" s="39">
        <v>48726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212</v>
      </c>
      <c r="H104" s="39">
        <v>14</v>
      </c>
      <c r="I104" s="39">
        <v>198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10805</v>
      </c>
      <c r="H105" s="38">
        <f>+H106+H107+H108</f>
        <v>8647</v>
      </c>
      <c r="I105" s="38">
        <f>+I106+I107+I108</f>
        <v>2158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1637</v>
      </c>
      <c r="H106" s="39">
        <v>0</v>
      </c>
      <c r="I106" s="39">
        <v>1637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7512</v>
      </c>
      <c r="H107" s="39">
        <v>7483</v>
      </c>
      <c r="I107" s="39">
        <v>29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1656</v>
      </c>
      <c r="H108" s="39">
        <v>1164</v>
      </c>
      <c r="I108" s="39">
        <v>492</v>
      </c>
    </row>
    <row r="109" spans="2:9" s="17" customFormat="1" ht="15">
      <c r="B109" s="38">
        <v>14900</v>
      </c>
      <c r="C109" s="38">
        <v>12592</v>
      </c>
      <c r="D109" s="38">
        <v>2308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13327</v>
      </c>
      <c r="C111" s="39">
        <v>11378</v>
      </c>
      <c r="D111" s="39">
        <v>1949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1573</v>
      </c>
      <c r="C112" s="39">
        <v>1214</v>
      </c>
      <c r="D112" s="39">
        <v>359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137067</v>
      </c>
      <c r="C113" s="38">
        <f>+C114+C115+C116+C117+C118+C119</f>
        <v>141483</v>
      </c>
      <c r="D113" s="38">
        <f>+D114+D115+D116+D117+D118+D119</f>
        <v>1606</v>
      </c>
      <c r="E113" s="77" t="s">
        <v>69</v>
      </c>
      <c r="F113" s="61" t="s">
        <v>70</v>
      </c>
      <c r="G113" s="38">
        <f>+G114+G115+G116+G117+G118+G119</f>
        <v>35661</v>
      </c>
      <c r="H113" s="38">
        <f>+H114+H115+H116+H117+H118+H119</f>
        <v>35052</v>
      </c>
      <c r="I113" s="38">
        <f>+I114+I115+I116+I117+I118+I119</f>
        <v>6631</v>
      </c>
    </row>
    <row r="114" spans="2:10" s="19" customFormat="1" ht="16.149999999999999" customHeight="1">
      <c r="B114" s="39">
        <v>15</v>
      </c>
      <c r="C114" s="39">
        <v>10</v>
      </c>
      <c r="D114" s="39">
        <v>5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15</v>
      </c>
      <c r="H115" s="39">
        <v>9</v>
      </c>
      <c r="I115" s="39">
        <v>6</v>
      </c>
    </row>
    <row r="116" spans="2:10" s="19" customFormat="1" ht="16.149999999999999" customHeight="1">
      <c r="B116" s="39">
        <v>123550</v>
      </c>
      <c r="C116" s="39">
        <v>128629</v>
      </c>
      <c r="D116" s="39">
        <v>943</v>
      </c>
      <c r="E116" s="69" t="s">
        <v>75</v>
      </c>
      <c r="F116" s="70" t="s">
        <v>160</v>
      </c>
      <c r="G116" s="39">
        <v>32716</v>
      </c>
      <c r="H116" s="39">
        <v>33296</v>
      </c>
      <c r="I116" s="39">
        <v>5442</v>
      </c>
    </row>
    <row r="117" spans="2:10" s="19" customFormat="1" ht="16.149999999999999" customHeight="1">
      <c r="B117" s="39">
        <v>1133</v>
      </c>
      <c r="C117" s="39">
        <v>994</v>
      </c>
      <c r="D117" s="39">
        <v>139</v>
      </c>
      <c r="E117" s="69" t="s">
        <v>76</v>
      </c>
      <c r="F117" s="70" t="s">
        <v>77</v>
      </c>
      <c r="G117" s="39">
        <v>243</v>
      </c>
      <c r="H117" s="39">
        <v>168</v>
      </c>
      <c r="I117" s="39">
        <v>75</v>
      </c>
    </row>
    <row r="118" spans="2:10" s="19" customFormat="1" ht="16.149999999999999" customHeight="1">
      <c r="B118" s="39">
        <v>2708</v>
      </c>
      <c r="C118" s="39">
        <v>2189</v>
      </c>
      <c r="D118" s="39">
        <v>519</v>
      </c>
      <c r="E118" s="27" t="s">
        <v>78</v>
      </c>
      <c r="F118" s="27" t="s">
        <v>79</v>
      </c>
      <c r="G118" s="39">
        <v>2687</v>
      </c>
      <c r="H118" s="39">
        <v>1579</v>
      </c>
      <c r="I118" s="39">
        <v>1108</v>
      </c>
    </row>
    <row r="119" spans="2:10" s="51" customFormat="1" ht="16.149999999999999" customHeight="1">
      <c r="B119" s="39">
        <v>9661</v>
      </c>
      <c r="C119" s="39">
        <v>9661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-4415</v>
      </c>
      <c r="C122" s="41">
        <f>+H100+H102+H105+H113-C102-C109-C113</f>
        <v>-12172</v>
      </c>
      <c r="D122" s="41">
        <f>+I100+I102+I105+I113-D102-D109-D113</f>
        <v>7757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-4415</v>
      </c>
      <c r="H137" s="43">
        <f>+C122</f>
        <v>-12172</v>
      </c>
      <c r="I137" s="43">
        <f>+D122</f>
        <v>7757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2980</v>
      </c>
      <c r="C139" s="38">
        <f>+C140+C141</f>
        <v>1697</v>
      </c>
      <c r="D139" s="38">
        <f>+D140+D141</f>
        <v>1283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1563</v>
      </c>
      <c r="C140" s="39">
        <v>859</v>
      </c>
      <c r="D140" s="39">
        <v>704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1417</v>
      </c>
      <c r="C141" s="39">
        <v>838</v>
      </c>
      <c r="D141" s="39">
        <v>579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-7395</v>
      </c>
      <c r="C144" s="41">
        <f>+H137-C139</f>
        <v>-13869</v>
      </c>
      <c r="D144" s="41">
        <f>+I137-D139</f>
        <v>6474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-4415</v>
      </c>
      <c r="H161" s="43">
        <f>+C122</f>
        <v>-12172</v>
      </c>
      <c r="I161" s="43">
        <f>+D122</f>
        <v>7757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37603</v>
      </c>
      <c r="C163" s="38">
        <f>+H16-H17-H18+C141-H20</f>
        <v>29043</v>
      </c>
      <c r="D163" s="38">
        <f>+I16-I17-I18+D141-I20</f>
        <v>8560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2980</v>
      </c>
      <c r="C164" s="39">
        <f>+C139</f>
        <v>1697</v>
      </c>
      <c r="D164" s="39">
        <f>+D139</f>
        <v>1283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34623</v>
      </c>
      <c r="C165" s="39">
        <f>+C163-C164</f>
        <v>27346</v>
      </c>
      <c r="D165" s="39">
        <f>+D163-D164</f>
        <v>7277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-42018</v>
      </c>
      <c r="C169" s="41">
        <f>+H161-C163-C166</f>
        <v>-41215</v>
      </c>
      <c r="D169" s="41">
        <f>+I161-D163-D166</f>
        <v>-803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-7395</v>
      </c>
      <c r="H184" s="43">
        <f>+C144</f>
        <v>-13869</v>
      </c>
      <c r="I184" s="43">
        <f>+D144</f>
        <v>6474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34623</v>
      </c>
      <c r="C186" s="38">
        <f>+C187</f>
        <v>27346</v>
      </c>
      <c r="D186" s="38">
        <f>+D187</f>
        <v>7277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34623</v>
      </c>
      <c r="C187" s="39">
        <f t="shared" si="0"/>
        <v>27346</v>
      </c>
      <c r="D187" s="39">
        <f t="shared" si="0"/>
        <v>7277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-42018</v>
      </c>
      <c r="C191" s="41">
        <f>+H184-C186</f>
        <v>-41215</v>
      </c>
      <c r="D191" s="41">
        <f>+I184-D186</f>
        <v>-803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-42018</v>
      </c>
      <c r="H209" s="43">
        <f>+C191</f>
        <v>-41215</v>
      </c>
      <c r="I209" s="43">
        <f>+D191</f>
        <v>-803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2195</v>
      </c>
      <c r="H211" s="38">
        <f>+H212+H213+H214</f>
        <v>1420</v>
      </c>
      <c r="I211" s="38">
        <f>+I212+I213+I214</f>
        <v>3260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110</v>
      </c>
      <c r="H212" s="39">
        <v>110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1231</v>
      </c>
      <c r="H213" s="39">
        <v>706</v>
      </c>
      <c r="I213" s="39">
        <v>525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854</v>
      </c>
      <c r="H214" s="39">
        <v>604</v>
      </c>
      <c r="I214" s="39">
        <v>2735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398</v>
      </c>
      <c r="H216" s="40">
        <v>228</v>
      </c>
      <c r="I216" s="40">
        <v>2655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-43960</v>
      </c>
      <c r="H217" s="38">
        <f>+H218+H219+H220</f>
        <v>-5914</v>
      </c>
      <c r="I217" s="38">
        <f>+I218+I219+I220</f>
        <v>-40531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-1601</v>
      </c>
      <c r="H219" s="39">
        <v>-1388</v>
      </c>
      <c r="I219" s="39">
        <v>-213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-42359</v>
      </c>
      <c r="H220" s="39">
        <v>-4526</v>
      </c>
      <c r="I220" s="39">
        <v>-40318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-2607</v>
      </c>
      <c r="H222" s="40">
        <v>-4078</v>
      </c>
      <c r="I222" s="40">
        <v>-1014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-83783</v>
      </c>
      <c r="C225" s="41">
        <f>+H209+H211+H217</f>
        <v>-45709</v>
      </c>
      <c r="D225" s="41">
        <f>+I209+I211+I217</f>
        <v>-38074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-83783</v>
      </c>
      <c r="H240" s="43">
        <f>+C225</f>
        <v>-45709</v>
      </c>
      <c r="I240" s="43">
        <f>+D225</f>
        <v>-38074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14782</v>
      </c>
      <c r="C242" s="38">
        <f t="shared" ref="C242:D242" si="1">C243+C245</f>
        <v>6276</v>
      </c>
      <c r="D242" s="38">
        <f t="shared" si="1"/>
        <v>8506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14803</v>
      </c>
      <c r="C243" s="42">
        <v>6272</v>
      </c>
      <c r="D243" s="42">
        <v>8531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-10206</v>
      </c>
      <c r="C244" s="38">
        <v>-7275</v>
      </c>
      <c r="D244" s="38">
        <v>-2931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-21</v>
      </c>
      <c r="C245" s="42">
        <v>4</v>
      </c>
      <c r="D245" s="42">
        <v>-25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3460</v>
      </c>
      <c r="C246" s="38">
        <v>130</v>
      </c>
      <c r="D246" s="38">
        <v>3330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-91819</v>
      </c>
      <c r="C248" s="41">
        <f>+H240-C243-C244-C245-C246</f>
        <v>-44840</v>
      </c>
      <c r="D248" s="41">
        <f>+I240-D243-D244-D245-D246</f>
        <v>-46979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41" priority="2" operator="notEqual">
      <formula>B47+B48</formula>
    </cfRule>
  </conditionalFormatting>
  <conditionalFormatting sqref="B109:D109">
    <cfRule type="cellIs" dxfId="40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N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238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199203</v>
      </c>
      <c r="J16" s="38">
        <f>+C46+C51+C52+C21+C25</f>
        <v>42438</v>
      </c>
      <c r="K16" s="38">
        <f>+D46+D51+D52+D21+D25</f>
        <v>106575</v>
      </c>
      <c r="L16" s="38">
        <f>+E46+E51+E52+E21+E25</f>
        <v>45903</v>
      </c>
      <c r="M16" s="38">
        <f>+F46+F51+F52+F21+F25</f>
        <v>4287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11671</v>
      </c>
      <c r="J17" s="39">
        <v>2486</v>
      </c>
      <c r="K17" s="39">
        <v>3614</v>
      </c>
      <c r="L17" s="39">
        <v>5509</v>
      </c>
      <c r="M17" s="39">
        <v>62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7254</v>
      </c>
      <c r="J18" s="39">
        <v>2202</v>
      </c>
      <c r="K18" s="39">
        <v>4758</v>
      </c>
      <c r="L18" s="39">
        <v>294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180278</v>
      </c>
      <c r="J19" s="39">
        <f>+J16-J17-J18</f>
        <v>37750</v>
      </c>
      <c r="K19" s="39">
        <f>+K16-K17-K18</f>
        <v>98203</v>
      </c>
      <c r="L19" s="39">
        <f>+L16-L17-L18</f>
        <v>40100</v>
      </c>
      <c r="M19" s="39">
        <f>+M16-M17-M18</f>
        <v>4225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5440</v>
      </c>
      <c r="J20" s="47">
        <v>1104</v>
      </c>
      <c r="K20" s="47">
        <v>2974</v>
      </c>
      <c r="L20" s="47">
        <v>1357</v>
      </c>
      <c r="M20" s="47">
        <v>5</v>
      </c>
    </row>
    <row r="21" spans="2:13" s="17" customFormat="1" ht="16.149999999999999" customHeight="1">
      <c r="B21" s="38">
        <v>55637</v>
      </c>
      <c r="C21" s="38">
        <v>8925</v>
      </c>
      <c r="D21" s="38">
        <v>26291</v>
      </c>
      <c r="E21" s="38">
        <v>19140</v>
      </c>
      <c r="F21" s="38">
        <v>1281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143566</v>
      </c>
      <c r="C23" s="41">
        <f>+J16-C21</f>
        <v>33513</v>
      </c>
      <c r="D23" s="41">
        <f>+K16-D21</f>
        <v>80284</v>
      </c>
      <c r="E23" s="41">
        <f>+L16-E21</f>
        <v>26763</v>
      </c>
      <c r="F23" s="41">
        <f>+M16-F21</f>
        <v>3006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v>28704</v>
      </c>
      <c r="C25" s="38">
        <v>10072</v>
      </c>
      <c r="D25" s="38">
        <v>12073</v>
      </c>
      <c r="E25" s="38">
        <v>6146</v>
      </c>
      <c r="F25" s="38">
        <v>413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114862</v>
      </c>
      <c r="C27" s="41">
        <f>+C23-C25</f>
        <v>23441</v>
      </c>
      <c r="D27" s="41">
        <f>+D23-D25</f>
        <v>68211</v>
      </c>
      <c r="E27" s="41">
        <f>+E23-E25</f>
        <v>20617</v>
      </c>
      <c r="F27" s="41">
        <f>+F23-F25</f>
        <v>2593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114862</v>
      </c>
      <c r="J44" s="43">
        <f>+C27</f>
        <v>23441</v>
      </c>
      <c r="K44" s="43">
        <f>+D27</f>
        <v>68211</v>
      </c>
      <c r="L44" s="43">
        <f>+E27</f>
        <v>20617</v>
      </c>
      <c r="M44" s="43">
        <f>+F27</f>
        <v>2593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114448</v>
      </c>
      <c r="C46" s="38">
        <v>23303</v>
      </c>
      <c r="D46" s="38">
        <v>67997</v>
      </c>
      <c r="E46" s="38">
        <v>20574</v>
      </c>
      <c r="F46" s="38">
        <v>2574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89333</v>
      </c>
      <c r="C47" s="39">
        <v>18030</v>
      </c>
      <c r="D47" s="39">
        <v>53541</v>
      </c>
      <c r="E47" s="39">
        <v>15710</v>
      </c>
      <c r="F47" s="39">
        <v>2052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25115</v>
      </c>
      <c r="C48" s="39">
        <f>SUM(C49:C50)</f>
        <v>5273</v>
      </c>
      <c r="D48" s="39">
        <f>SUM(D49:D50)</f>
        <v>14456</v>
      </c>
      <c r="E48" s="39">
        <f>SUM(E49:E50)</f>
        <v>4864</v>
      </c>
      <c r="F48" s="39">
        <f>SUM(F49:F50)</f>
        <v>522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17343</v>
      </c>
      <c r="C49" s="96">
        <v>2016</v>
      </c>
      <c r="D49" s="96">
        <v>10212</v>
      </c>
      <c r="E49" s="96">
        <v>4617</v>
      </c>
      <c r="F49" s="96">
        <v>498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7772</v>
      </c>
      <c r="C50" s="96">
        <v>3257</v>
      </c>
      <c r="D50" s="96">
        <v>4244</v>
      </c>
      <c r="E50" s="96">
        <v>247</v>
      </c>
      <c r="F50" s="96">
        <v>24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414</v>
      </c>
      <c r="C51" s="38">
        <v>138</v>
      </c>
      <c r="D51" s="38">
        <v>214</v>
      </c>
      <c r="E51" s="38">
        <v>43</v>
      </c>
      <c r="F51" s="38">
        <v>19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112820</v>
      </c>
      <c r="J70" s="38">
        <f>+J71+J75</f>
        <v>78503</v>
      </c>
      <c r="K70" s="38">
        <f>+K71+K75</f>
        <v>11837</v>
      </c>
      <c r="L70" s="38">
        <f>+L71+L75</f>
        <v>22480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93818</v>
      </c>
      <c r="J71" s="39">
        <f>+J72+J73+J74</f>
        <v>75808</v>
      </c>
      <c r="K71" s="39">
        <f>+K72+K73+K74</f>
        <v>11032</v>
      </c>
      <c r="L71" s="39">
        <f>+L72+L73+L74</f>
        <v>6978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60314</v>
      </c>
      <c r="J72" s="39">
        <v>53643</v>
      </c>
      <c r="K72" s="39">
        <v>2068</v>
      </c>
      <c r="L72" s="39">
        <v>4603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124</v>
      </c>
      <c r="J73" s="39">
        <v>37</v>
      </c>
      <c r="K73" s="39">
        <v>46</v>
      </c>
      <c r="L73" s="39">
        <v>41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33380</v>
      </c>
      <c r="J74" s="39">
        <v>22128</v>
      </c>
      <c r="K74" s="39">
        <v>8918</v>
      </c>
      <c r="L74" s="39">
        <v>2334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19002</v>
      </c>
      <c r="J75" s="39">
        <v>2695</v>
      </c>
      <c r="K75" s="39">
        <v>805</v>
      </c>
      <c r="L75" s="39">
        <v>15502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-10748</v>
      </c>
      <c r="J76" s="38">
        <f>+J77+J78</f>
        <v>-4732</v>
      </c>
      <c r="K76" s="38">
        <f>+K77+K78</f>
        <v>-2618</v>
      </c>
      <c r="L76" s="38">
        <f>+L77+L78</f>
        <v>-1389</v>
      </c>
      <c r="M76" s="38">
        <f>+M77+M78</f>
        <v>-2009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-6932</v>
      </c>
      <c r="J77" s="39">
        <v>-3846</v>
      </c>
      <c r="K77" s="39">
        <v>-1741</v>
      </c>
      <c r="L77" s="39">
        <v>-1345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-3816</v>
      </c>
      <c r="J78" s="39">
        <v>-886</v>
      </c>
      <c r="K78" s="39">
        <v>-877</v>
      </c>
      <c r="L78" s="39">
        <v>-44</v>
      </c>
      <c r="M78" s="39">
        <v>-2009</v>
      </c>
    </row>
    <row r="79" spans="2:13" s="17" customFormat="1" ht="16.149999999999999" customHeight="1">
      <c r="B79" s="38">
        <f>+B80+B81+B82</f>
        <v>36689</v>
      </c>
      <c r="C79" s="38">
        <f>+C80+C81+C82</f>
        <v>32964</v>
      </c>
      <c r="D79" s="38">
        <f>+D80+D81+D82</f>
        <v>7657</v>
      </c>
      <c r="E79" s="38">
        <f>+E80+E81+E82</f>
        <v>1396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12394</v>
      </c>
      <c r="J79" s="38">
        <f>+J80+J81+J82</f>
        <v>13409</v>
      </c>
      <c r="K79" s="38">
        <f>+K80+K81+K82</f>
        <v>800</v>
      </c>
      <c r="L79" s="38">
        <f>+L80+L81+L82</f>
        <v>596</v>
      </c>
      <c r="M79" s="38">
        <f>+M80+M81+M82</f>
        <v>2917</v>
      </c>
    </row>
    <row r="80" spans="2:13" s="19" customFormat="1" ht="16.149999999999999" customHeight="1">
      <c r="B80" s="39">
        <v>36677</v>
      </c>
      <c r="C80" s="48">
        <v>32956</v>
      </c>
      <c r="D80" s="48">
        <v>7656</v>
      </c>
      <c r="E80" s="48">
        <v>1393</v>
      </c>
      <c r="F80" s="48">
        <v>0</v>
      </c>
      <c r="G80" s="27" t="s">
        <v>50</v>
      </c>
      <c r="H80" s="27" t="s">
        <v>133</v>
      </c>
      <c r="I80" s="48">
        <v>6252</v>
      </c>
      <c r="J80" s="48">
        <v>7655</v>
      </c>
      <c r="K80" s="48">
        <v>553</v>
      </c>
      <c r="L80" s="48">
        <v>455</v>
      </c>
      <c r="M80" s="48">
        <v>2917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5715</v>
      </c>
      <c r="J81" s="48">
        <v>5397</v>
      </c>
      <c r="K81" s="48">
        <v>241</v>
      </c>
      <c r="L81" s="48">
        <v>77</v>
      </c>
      <c r="M81" s="48">
        <v>0</v>
      </c>
    </row>
    <row r="82" spans="2:13" s="19" customFormat="1" ht="16.149999999999999" customHeight="1">
      <c r="B82" s="39">
        <v>12</v>
      </c>
      <c r="C82" s="48">
        <v>8</v>
      </c>
      <c r="D82" s="48">
        <v>1</v>
      </c>
      <c r="E82" s="48">
        <v>3</v>
      </c>
      <c r="F82" s="48">
        <v>0</v>
      </c>
      <c r="G82" s="27" t="s">
        <v>53</v>
      </c>
      <c r="H82" s="27" t="s">
        <v>54</v>
      </c>
      <c r="I82" s="48">
        <v>427</v>
      </c>
      <c r="J82" s="48">
        <v>357</v>
      </c>
      <c r="K82" s="48">
        <v>6</v>
      </c>
      <c r="L82" s="48">
        <v>64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77777</v>
      </c>
      <c r="C85" s="41">
        <f>+J68+J70+J76+J79-C79</f>
        <v>54216</v>
      </c>
      <c r="D85" s="41">
        <f>+K68+K70+K76+K79-D79</f>
        <v>2362</v>
      </c>
      <c r="E85" s="41">
        <f>+L68+L70+L76+L79-E79</f>
        <v>20291</v>
      </c>
      <c r="F85" s="41">
        <f>+M68+M70+M76+M79-F79</f>
        <v>908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77777</v>
      </c>
      <c r="J100" s="43">
        <f>+C85</f>
        <v>54216</v>
      </c>
      <c r="K100" s="43">
        <f>+D85</f>
        <v>2362</v>
      </c>
      <c r="L100" s="43">
        <f>+E85</f>
        <v>20291</v>
      </c>
      <c r="M100" s="43">
        <f>+F85</f>
        <v>908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198</v>
      </c>
      <c r="C102" s="38">
        <f>+C103+C104</f>
        <v>167</v>
      </c>
      <c r="D102" s="38">
        <f>+D103+D104</f>
        <v>15</v>
      </c>
      <c r="E102" s="38">
        <f>+E103+E104</f>
        <v>16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102233</v>
      </c>
      <c r="J102" s="38">
        <f>+J103+J104</f>
        <v>59666</v>
      </c>
      <c r="K102" s="38">
        <f>+K103+K104</f>
        <v>34349</v>
      </c>
      <c r="L102" s="38">
        <f>+L103+L104</f>
        <v>8218</v>
      </c>
      <c r="M102" s="38">
        <f>+M103+M104</f>
        <v>0</v>
      </c>
    </row>
    <row r="103" spans="2:13" s="19" customFormat="1" ht="16.149999999999999" customHeight="1">
      <c r="B103" s="39">
        <v>198</v>
      </c>
      <c r="C103" s="39">
        <v>167</v>
      </c>
      <c r="D103" s="39">
        <v>15</v>
      </c>
      <c r="E103" s="39">
        <v>16</v>
      </c>
      <c r="F103" s="39">
        <v>0</v>
      </c>
      <c r="G103" s="69" t="s">
        <v>60</v>
      </c>
      <c r="H103" s="70" t="s">
        <v>61</v>
      </c>
      <c r="I103" s="39">
        <v>98096</v>
      </c>
      <c r="J103" s="39">
        <v>59437</v>
      </c>
      <c r="K103" s="39">
        <v>33141</v>
      </c>
      <c r="L103" s="39">
        <v>5518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4137</v>
      </c>
      <c r="J104" s="39">
        <v>229</v>
      </c>
      <c r="K104" s="39">
        <v>1208</v>
      </c>
      <c r="L104" s="39">
        <v>2700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126856</v>
      </c>
      <c r="J105" s="38">
        <f>+J106+J107+J108</f>
        <v>10253</v>
      </c>
      <c r="K105" s="38">
        <f>+K106+K107+K108</f>
        <v>276</v>
      </c>
      <c r="L105" s="38">
        <f>+L106+L107+L108</f>
        <v>247</v>
      </c>
      <c r="M105" s="38">
        <f>+M106+M107+M108</f>
        <v>116080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82224</v>
      </c>
      <c r="J106" s="39">
        <v>1507</v>
      </c>
      <c r="K106" s="39">
        <v>0</v>
      </c>
      <c r="L106" s="39">
        <v>0</v>
      </c>
      <c r="M106" s="39">
        <v>80717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7772</v>
      </c>
      <c r="J107" s="39">
        <v>7225</v>
      </c>
      <c r="K107" s="39">
        <v>276</v>
      </c>
      <c r="L107" s="39">
        <v>247</v>
      </c>
      <c r="M107" s="39">
        <v>24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36860</v>
      </c>
      <c r="J108" s="39">
        <v>1521</v>
      </c>
      <c r="K108" s="39">
        <v>0</v>
      </c>
      <c r="L108" s="39">
        <v>0</v>
      </c>
      <c r="M108" s="39">
        <v>35339</v>
      </c>
    </row>
    <row r="109" spans="2:13" s="17" customFormat="1" ht="31.15" customHeight="1">
      <c r="B109" s="38">
        <v>170407</v>
      </c>
      <c r="C109" s="38">
        <v>15414</v>
      </c>
      <c r="D109" s="38">
        <v>3082</v>
      </c>
      <c r="E109" s="38">
        <v>444</v>
      </c>
      <c r="F109" s="38">
        <v>151467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147475</v>
      </c>
      <c r="C110" s="39">
        <v>0</v>
      </c>
      <c r="D110" s="39">
        <v>0</v>
      </c>
      <c r="E110" s="39">
        <v>0</v>
      </c>
      <c r="F110" s="39">
        <v>147475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14529</v>
      </c>
      <c r="C111" s="39">
        <v>13922</v>
      </c>
      <c r="D111" s="39">
        <v>336</v>
      </c>
      <c r="E111" s="39">
        <v>247</v>
      </c>
      <c r="F111" s="39">
        <v>24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8403</v>
      </c>
      <c r="C112" s="39">
        <v>1492</v>
      </c>
      <c r="D112" s="39">
        <v>2746</v>
      </c>
      <c r="E112" s="39">
        <v>197</v>
      </c>
      <c r="F112" s="39">
        <v>3968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17169</v>
      </c>
      <c r="C113" s="38">
        <f>+C114+C115+C116+C117+C118+C119</f>
        <v>129979</v>
      </c>
      <c r="D113" s="38">
        <f>+D114+D115+D116+D117+D118+D119</f>
        <v>15907</v>
      </c>
      <c r="E113" s="38">
        <f>+E114+E115+E116+E117+E118+E119</f>
        <v>11273</v>
      </c>
      <c r="F113" s="38">
        <f>+F114+F115+F116+F117+F118+F119</f>
        <v>3510</v>
      </c>
      <c r="G113" s="77" t="s">
        <v>69</v>
      </c>
      <c r="H113" s="61" t="s">
        <v>70</v>
      </c>
      <c r="I113" s="38">
        <f>+I114+I115+I116+I117+I118+I119</f>
        <v>7723</v>
      </c>
      <c r="J113" s="38">
        <f>+J114+J115+J116+J117+J118+J119</f>
        <v>13469</v>
      </c>
      <c r="K113" s="38">
        <f>+K114+K115+K116+K117+K118+K119</f>
        <v>82787</v>
      </c>
      <c r="L113" s="38">
        <f>+L114+L115+L116+L117+L118+L119</f>
        <v>23964</v>
      </c>
      <c r="M113" s="38">
        <f>+M114+M115+M116+M117+M118+M119</f>
        <v>31003</v>
      </c>
    </row>
    <row r="114" spans="2:14" s="19" customFormat="1" ht="16.149999999999999" customHeight="1">
      <c r="B114" s="39">
        <v>196</v>
      </c>
      <c r="C114" s="39">
        <v>18</v>
      </c>
      <c r="D114" s="39">
        <v>71</v>
      </c>
      <c r="E114" s="39">
        <v>105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150</v>
      </c>
      <c r="J115" s="39">
        <v>14</v>
      </c>
      <c r="K115" s="39">
        <v>39</v>
      </c>
      <c r="L115" s="39">
        <v>97</v>
      </c>
      <c r="M115" s="39">
        <v>0</v>
      </c>
    </row>
    <row r="116" spans="2:14" s="19" customFormat="1" ht="16.149999999999999" customHeight="1">
      <c r="B116" s="39">
        <v>0</v>
      </c>
      <c r="C116" s="39">
        <v>116377</v>
      </c>
      <c r="D116" s="39">
        <v>13938</v>
      </c>
      <c r="E116" s="39">
        <v>9841</v>
      </c>
      <c r="F116" s="39">
        <v>3344</v>
      </c>
      <c r="G116" s="69" t="s">
        <v>75</v>
      </c>
      <c r="H116" s="70" t="s">
        <v>160</v>
      </c>
      <c r="I116" s="39">
        <v>0</v>
      </c>
      <c r="J116" s="39">
        <v>10455</v>
      </c>
      <c r="K116" s="39">
        <v>81007</v>
      </c>
      <c r="L116" s="39">
        <v>22197</v>
      </c>
      <c r="M116" s="39">
        <v>29841</v>
      </c>
    </row>
    <row r="117" spans="2:14" s="19" customFormat="1" ht="16.149999999999999" customHeight="1">
      <c r="B117" s="39">
        <v>1282</v>
      </c>
      <c r="C117" s="39">
        <v>1282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1224</v>
      </c>
      <c r="J117" s="39">
        <v>325</v>
      </c>
      <c r="K117" s="39">
        <v>437</v>
      </c>
      <c r="L117" s="39">
        <v>6</v>
      </c>
      <c r="M117" s="39">
        <v>456</v>
      </c>
    </row>
    <row r="118" spans="2:14" s="19" customFormat="1" ht="16.149999999999999" customHeight="1">
      <c r="B118" s="39">
        <v>5315</v>
      </c>
      <c r="C118" s="39">
        <v>1926</v>
      </c>
      <c r="D118" s="39">
        <v>1898</v>
      </c>
      <c r="E118" s="39">
        <v>1327</v>
      </c>
      <c r="F118" s="39">
        <v>164</v>
      </c>
      <c r="G118" s="27" t="s">
        <v>78</v>
      </c>
      <c r="H118" s="27" t="s">
        <v>79</v>
      </c>
      <c r="I118" s="39">
        <v>6349</v>
      </c>
      <c r="J118" s="39">
        <v>2675</v>
      </c>
      <c r="K118" s="39">
        <v>1304</v>
      </c>
      <c r="L118" s="39">
        <v>1664</v>
      </c>
      <c r="M118" s="39">
        <v>706</v>
      </c>
    </row>
    <row r="119" spans="2:14" s="51" customFormat="1" ht="16.149999999999999" customHeight="1">
      <c r="B119" s="39">
        <v>10376</v>
      </c>
      <c r="C119" s="39">
        <v>10376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126815</v>
      </c>
      <c r="C122" s="41">
        <f>+J100+J102+J105+J113-C102-C109-C113</f>
        <v>-7956</v>
      </c>
      <c r="D122" s="41">
        <f>+K100+K102+K105+K113-D102-D109-D113</f>
        <v>100770</v>
      </c>
      <c r="E122" s="41">
        <f>+L100+L102+L105+L113-E102-E109-E113</f>
        <v>40987</v>
      </c>
      <c r="F122" s="41">
        <f>+M100+M102+M105+M113-F102-F109-F113</f>
        <v>-6986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3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3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3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3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3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3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3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3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3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126815</v>
      </c>
      <c r="J137" s="43">
        <f>+C122</f>
        <v>-7956</v>
      </c>
      <c r="K137" s="43">
        <f>+D122</f>
        <v>100770</v>
      </c>
      <c r="L137" s="43">
        <f>+E122</f>
        <v>40987</v>
      </c>
      <c r="M137" s="43">
        <f>+F122</f>
        <v>-6986</v>
      </c>
    </row>
    <row r="138" spans="2:13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3" s="17" customFormat="1" ht="16.149999999999999" customHeight="1">
      <c r="B139" s="38">
        <f>+B140+B141</f>
        <v>114170</v>
      </c>
      <c r="C139" s="38">
        <f>+C140+C141</f>
        <v>2710</v>
      </c>
      <c r="D139" s="38">
        <f>+D140+D141</f>
        <v>96651</v>
      </c>
      <c r="E139" s="38">
        <f>+E140+E141</f>
        <v>11307</v>
      </c>
      <c r="F139" s="38">
        <f>+F140+F141</f>
        <v>3502</v>
      </c>
      <c r="G139" s="77" t="s">
        <v>83</v>
      </c>
      <c r="H139" s="61" t="s">
        <v>84</v>
      </c>
      <c r="I139" s="38"/>
      <c r="J139" s="38"/>
      <c r="K139" s="38"/>
      <c r="L139" s="38"/>
      <c r="M139" s="38"/>
    </row>
    <row r="140" spans="2:13" s="19" customFormat="1" ht="15" customHeight="1">
      <c r="B140" s="39">
        <v>85827</v>
      </c>
      <c r="C140" s="39">
        <v>1571</v>
      </c>
      <c r="D140" s="39">
        <v>70628</v>
      </c>
      <c r="E140" s="39">
        <v>10618</v>
      </c>
      <c r="F140" s="39">
        <v>3010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3" s="19" customFormat="1" ht="27.6" customHeight="1">
      <c r="B141" s="39">
        <v>28343</v>
      </c>
      <c r="C141" s="39">
        <v>1139</v>
      </c>
      <c r="D141" s="39">
        <v>26023</v>
      </c>
      <c r="E141" s="39">
        <v>689</v>
      </c>
      <c r="F141" s="39">
        <v>492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3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3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3" s="21" customFormat="1" ht="15.95" customHeight="1">
      <c r="B144" s="41">
        <f>+I137-B139</f>
        <v>12645</v>
      </c>
      <c r="C144" s="41">
        <f>+J137-C139</f>
        <v>-10666</v>
      </c>
      <c r="D144" s="41">
        <f>+K137-D139</f>
        <v>4119</v>
      </c>
      <c r="E144" s="41">
        <f>+L137-E139</f>
        <v>29680</v>
      </c>
      <c r="F144" s="41">
        <f>+M137-F139</f>
        <v>-10488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126815</v>
      </c>
      <c r="J161" s="43">
        <f>+C122</f>
        <v>-7956</v>
      </c>
      <c r="K161" s="43">
        <f>+D122</f>
        <v>100770</v>
      </c>
      <c r="L161" s="43">
        <f>+E122</f>
        <v>40987</v>
      </c>
      <c r="M161" s="43">
        <f>+F122</f>
        <v>-6986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203181</v>
      </c>
      <c r="C163" s="38">
        <f>+J16-J17-J18+C141-J20</f>
        <v>37785</v>
      </c>
      <c r="D163" s="38">
        <f>+K16-K17-K18+D141-K20</f>
        <v>121252</v>
      </c>
      <c r="E163" s="38">
        <f>+L16-L17-L18+E141-L20</f>
        <v>39432</v>
      </c>
      <c r="F163" s="38">
        <f>+M16-M17-M18+F141-M20</f>
        <v>4712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114170</v>
      </c>
      <c r="C164" s="39">
        <f>+C139</f>
        <v>2710</v>
      </c>
      <c r="D164" s="39">
        <f>+D139</f>
        <v>96651</v>
      </c>
      <c r="E164" s="39">
        <f>+E139</f>
        <v>11307</v>
      </c>
      <c r="F164" s="39">
        <f>+F139</f>
        <v>3502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89011</v>
      </c>
      <c r="C165" s="39">
        <f>+C163-C164</f>
        <v>35075</v>
      </c>
      <c r="D165" s="39">
        <f>+D163-D164</f>
        <v>24601</v>
      </c>
      <c r="E165" s="39">
        <f>+E163-E164</f>
        <v>28125</v>
      </c>
      <c r="F165" s="39">
        <f>+F163-F164</f>
        <v>1210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-76366</v>
      </c>
      <c r="C169" s="41">
        <f>+J161-C163-C166</f>
        <v>-45741</v>
      </c>
      <c r="D169" s="41">
        <f>+K161-D163-D166</f>
        <v>-20482</v>
      </c>
      <c r="E169" s="41">
        <f>+L161-E163-E166</f>
        <v>1555</v>
      </c>
      <c r="F169" s="41">
        <f>+M161-F163-F166</f>
        <v>-11698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12645</v>
      </c>
      <c r="J184" s="43">
        <f>+C144</f>
        <v>-10666</v>
      </c>
      <c r="K184" s="43">
        <f>+D144</f>
        <v>4119</v>
      </c>
      <c r="L184" s="43">
        <f>+E144</f>
        <v>29680</v>
      </c>
      <c r="M184" s="43">
        <f>+F144</f>
        <v>-10488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89011</v>
      </c>
      <c r="C186" s="38">
        <f>+C187</f>
        <v>35075</v>
      </c>
      <c r="D186" s="38">
        <f>+D187</f>
        <v>24601</v>
      </c>
      <c r="E186" s="38">
        <f>+E187</f>
        <v>28125</v>
      </c>
      <c r="F186" s="38">
        <f>+F187</f>
        <v>1210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0">+B165</f>
        <v>89011</v>
      </c>
      <c r="C187" s="39">
        <f t="shared" si="0"/>
        <v>35075</v>
      </c>
      <c r="D187" s="39">
        <f t="shared" si="0"/>
        <v>24601</v>
      </c>
      <c r="E187" s="39">
        <f t="shared" si="0"/>
        <v>28125</v>
      </c>
      <c r="F187" s="39">
        <f t="shared" si="0"/>
        <v>1210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38">
        <f t="shared" si="0"/>
        <v>0</v>
      </c>
      <c r="F188" s="38">
        <f t="shared" si="0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-76366</v>
      </c>
      <c r="C191" s="41">
        <f>+J184-C186</f>
        <v>-45741</v>
      </c>
      <c r="D191" s="41">
        <f>+K184-D186</f>
        <v>-20482</v>
      </c>
      <c r="E191" s="41">
        <f>+L184-E186</f>
        <v>1555</v>
      </c>
      <c r="F191" s="41">
        <f>+M184-F186</f>
        <v>-11698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-76366</v>
      </c>
      <c r="J209" s="43">
        <f>+C191</f>
        <v>-45741</v>
      </c>
      <c r="K209" s="43">
        <f>+D191</f>
        <v>-20482</v>
      </c>
      <c r="L209" s="43">
        <f>+E191</f>
        <v>1555</v>
      </c>
      <c r="M209" s="43">
        <f>+F191</f>
        <v>-11698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10236</v>
      </c>
      <c r="J211" s="38">
        <f>+J212+J213+J214</f>
        <v>2665</v>
      </c>
      <c r="K211" s="38">
        <f>+K212+K213+K214</f>
        <v>7241</v>
      </c>
      <c r="L211" s="38">
        <f>+L212+L213+L214</f>
        <v>3740</v>
      </c>
      <c r="M211" s="38">
        <f>+M212+M213+M214</f>
        <v>43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5071</v>
      </c>
      <c r="J212" s="39">
        <v>763</v>
      </c>
      <c r="K212" s="39">
        <v>2247</v>
      </c>
      <c r="L212" s="39">
        <v>2061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4466</v>
      </c>
      <c r="J213" s="39">
        <v>1234</v>
      </c>
      <c r="K213" s="39">
        <v>2878</v>
      </c>
      <c r="L213" s="39">
        <v>345</v>
      </c>
      <c r="M213" s="39">
        <v>9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699</v>
      </c>
      <c r="J214" s="39">
        <v>668</v>
      </c>
      <c r="K214" s="39">
        <v>2116</v>
      </c>
      <c r="L214" s="39">
        <v>1334</v>
      </c>
      <c r="M214" s="39">
        <v>34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310</v>
      </c>
      <c r="K216" s="40">
        <v>1919</v>
      </c>
      <c r="L216" s="40">
        <v>1190</v>
      </c>
      <c r="M216" s="40">
        <v>34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-12871</v>
      </c>
      <c r="J217" s="38">
        <f>+J218+J219+J220</f>
        <v>-11123</v>
      </c>
      <c r="K217" s="38">
        <f>+K218+K219+K220</f>
        <v>-4595</v>
      </c>
      <c r="L217" s="38">
        <f>+L218+L219+L220</f>
        <v>-606</v>
      </c>
      <c r="M217" s="38">
        <f>+M218+M219+M220</f>
        <v>0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-4017</v>
      </c>
      <c r="J219" s="39">
        <v>-1264</v>
      </c>
      <c r="K219" s="39">
        <v>-2353</v>
      </c>
      <c r="L219" s="39">
        <v>-400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-8854</v>
      </c>
      <c r="J220" s="39">
        <v>-9859</v>
      </c>
      <c r="K220" s="39">
        <v>-2242</v>
      </c>
      <c r="L220" s="39">
        <v>-206</v>
      </c>
      <c r="M220" s="39">
        <v>0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-1873</v>
      </c>
      <c r="K222" s="40">
        <v>-1411</v>
      </c>
      <c r="L222" s="40">
        <v>-169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-79001</v>
      </c>
      <c r="C225" s="41">
        <f>+J209+J211+J217</f>
        <v>-54199</v>
      </c>
      <c r="D225" s="41">
        <f>+K209+K211+K217</f>
        <v>-17836</v>
      </c>
      <c r="E225" s="41">
        <f>+L209+L211+L217</f>
        <v>4689</v>
      </c>
      <c r="F225" s="41">
        <f>+M209+M211+M217</f>
        <v>-11655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-79001</v>
      </c>
      <c r="J240" s="43">
        <f>+C225</f>
        <v>-54199</v>
      </c>
      <c r="K240" s="43">
        <f>+D225</f>
        <v>-17836</v>
      </c>
      <c r="L240" s="43">
        <f>+E225</f>
        <v>4689</v>
      </c>
      <c r="M240" s="43">
        <f>+F225</f>
        <v>-11655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24606</v>
      </c>
      <c r="C242" s="38">
        <f t="shared" ref="C242:F242" si="1">C243+C245</f>
        <v>9013</v>
      </c>
      <c r="D242" s="38">
        <f t="shared" si="1"/>
        <v>10508</v>
      </c>
      <c r="E242" s="38">
        <f t="shared" si="1"/>
        <v>4980</v>
      </c>
      <c r="F242" s="38">
        <f t="shared" si="1"/>
        <v>105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24554</v>
      </c>
      <c r="C243" s="42">
        <v>9005</v>
      </c>
      <c r="D243" s="42">
        <v>10534</v>
      </c>
      <c r="E243" s="42">
        <v>4910</v>
      </c>
      <c r="F243" s="42">
        <v>105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v>-28704</v>
      </c>
      <c r="C244" s="38">
        <v>-10072</v>
      </c>
      <c r="D244" s="38">
        <v>-12073</v>
      </c>
      <c r="E244" s="38">
        <v>-6146</v>
      </c>
      <c r="F244" s="38">
        <v>-413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52</v>
      </c>
      <c r="C245" s="42">
        <v>8</v>
      </c>
      <c r="D245" s="42">
        <v>-26</v>
      </c>
      <c r="E245" s="42">
        <v>70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1935</v>
      </c>
      <c r="C246" s="38">
        <v>1662</v>
      </c>
      <c r="D246" s="38">
        <v>105</v>
      </c>
      <c r="E246" s="38">
        <v>166</v>
      </c>
      <c r="F246" s="38">
        <v>2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-76838</v>
      </c>
      <c r="C248" s="41">
        <f>+J240-C243-C244-C245-C246</f>
        <v>-54802</v>
      </c>
      <c r="D248" s="41">
        <f>+K240-D243-D244-D245-D246</f>
        <v>-16376</v>
      </c>
      <c r="E248" s="41">
        <f>+L240-E243-E244-E245-E246</f>
        <v>5689</v>
      </c>
      <c r="F248" s="41">
        <f>+M240-F243-F244-F245-F246</f>
        <v>-11349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D110:F112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39" priority="2" operator="notEqual">
      <formula>B47+B48</formula>
    </cfRule>
  </conditionalFormatting>
  <conditionalFormatting sqref="B109:F109">
    <cfRule type="cellIs" dxfId="38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250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42438</v>
      </c>
      <c r="H16" s="38">
        <f>+C46+C51+C52+C21+C25</f>
        <v>29841</v>
      </c>
      <c r="I16" s="38">
        <f>+D46+D51+D52+D21+D25</f>
        <v>12597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2486</v>
      </c>
      <c r="H17" s="39">
        <v>644</v>
      </c>
      <c r="I17" s="39">
        <v>1842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2202</v>
      </c>
      <c r="H18" s="39">
        <v>177</v>
      </c>
      <c r="I18" s="39">
        <v>2025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37750</v>
      </c>
      <c r="H19" s="39">
        <f>+H16-H17-H18</f>
        <v>29020</v>
      </c>
      <c r="I19" s="39">
        <f>+I16-I17-I18</f>
        <v>8730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1104</v>
      </c>
      <c r="H20" s="47">
        <v>885</v>
      </c>
      <c r="I20" s="47">
        <v>219</v>
      </c>
    </row>
    <row r="21" spans="2:9" s="17" customFormat="1" ht="16.149999999999999" customHeight="1">
      <c r="B21" s="38">
        <v>8925</v>
      </c>
      <c r="C21" s="38">
        <v>4453</v>
      </c>
      <c r="D21" s="38">
        <v>4472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33513</v>
      </c>
      <c r="C23" s="41">
        <f>+H16-C21</f>
        <v>25388</v>
      </c>
      <c r="D23" s="41">
        <f>+I16-D21</f>
        <v>8125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10072</v>
      </c>
      <c r="C25" s="38">
        <v>7111</v>
      </c>
      <c r="D25" s="38">
        <v>2961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23441</v>
      </c>
      <c r="C27" s="41">
        <f>+C23-C25</f>
        <v>18277</v>
      </c>
      <c r="D27" s="41">
        <f>+D23-D25</f>
        <v>5164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23441</v>
      </c>
      <c r="H44" s="43">
        <f>+C27</f>
        <v>18277</v>
      </c>
      <c r="I44" s="43">
        <f>+D27</f>
        <v>5164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23303</v>
      </c>
      <c r="C46" s="38">
        <v>18240</v>
      </c>
      <c r="D46" s="38">
        <v>5063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18030</v>
      </c>
      <c r="C47" s="39">
        <v>13671</v>
      </c>
      <c r="D47" s="39">
        <v>4359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5273</v>
      </c>
      <c r="C48" s="39">
        <f>SUM(C49:C50)</f>
        <v>4569</v>
      </c>
      <c r="D48" s="39">
        <f>SUM(D49:D50)</f>
        <v>704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2016</v>
      </c>
      <c r="C49" s="96">
        <v>1330</v>
      </c>
      <c r="D49" s="96">
        <v>686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3257</v>
      </c>
      <c r="C50" s="96">
        <v>3239</v>
      </c>
      <c r="D50" s="96">
        <v>18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138</v>
      </c>
      <c r="C51" s="38">
        <v>37</v>
      </c>
      <c r="D51" s="38">
        <v>101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78503</v>
      </c>
      <c r="H70" s="38">
        <f>+H71+H75</f>
        <v>76203</v>
      </c>
      <c r="I70" s="38">
        <f>+I71+I75</f>
        <v>2300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75808</v>
      </c>
      <c r="H71" s="39">
        <f>+H72+H73+H74</f>
        <v>75297</v>
      </c>
      <c r="I71" s="39">
        <f>+I72+I73+I74</f>
        <v>511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53643</v>
      </c>
      <c r="H72" s="39">
        <v>53643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37</v>
      </c>
      <c r="H73" s="39">
        <v>37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22128</v>
      </c>
      <c r="H74" s="39">
        <v>21617</v>
      </c>
      <c r="I74" s="39">
        <v>511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2695</v>
      </c>
      <c r="H75" s="39">
        <v>906</v>
      </c>
      <c r="I75" s="39">
        <v>1789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-4732</v>
      </c>
      <c r="H76" s="38">
        <f>+H77+H78</f>
        <v>-3897</v>
      </c>
      <c r="I76" s="38">
        <f>+I77+I78</f>
        <v>-835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-3846</v>
      </c>
      <c r="H77" s="39">
        <v>-3401</v>
      </c>
      <c r="I77" s="39">
        <v>-445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-886</v>
      </c>
      <c r="H78" s="39">
        <v>-496</v>
      </c>
      <c r="I78" s="39">
        <v>-390</v>
      </c>
    </row>
    <row r="79" spans="2:9" s="17" customFormat="1" ht="16.149999999999999" customHeight="1">
      <c r="B79" s="38">
        <f>+B80+B81+B82</f>
        <v>32964</v>
      </c>
      <c r="C79" s="38">
        <f>+C80+C81+C82</f>
        <v>28789</v>
      </c>
      <c r="D79" s="38">
        <f>+D80+D81+D82</f>
        <v>4471</v>
      </c>
      <c r="E79" s="77" t="s">
        <v>48</v>
      </c>
      <c r="F79" s="61" t="s">
        <v>49</v>
      </c>
      <c r="G79" s="38">
        <f>G80+G81+G82</f>
        <v>13409</v>
      </c>
      <c r="H79" s="38">
        <f>+H80+H81+H82</f>
        <v>9844</v>
      </c>
      <c r="I79" s="38">
        <f>+I80+I81+I82</f>
        <v>3861</v>
      </c>
    </row>
    <row r="80" spans="2:9" s="19" customFormat="1" ht="16.149999999999999" customHeight="1">
      <c r="B80" s="39">
        <v>32956</v>
      </c>
      <c r="C80" s="48">
        <v>28781</v>
      </c>
      <c r="D80" s="48">
        <v>4471</v>
      </c>
      <c r="E80" s="27" t="s">
        <v>50</v>
      </c>
      <c r="F80" s="27" t="s">
        <v>133</v>
      </c>
      <c r="G80" s="48">
        <v>7655</v>
      </c>
      <c r="H80" s="48">
        <v>4251</v>
      </c>
      <c r="I80" s="48">
        <v>3700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5397</v>
      </c>
      <c r="H81" s="48">
        <v>5236</v>
      </c>
      <c r="I81" s="48">
        <v>161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357</v>
      </c>
      <c r="H82" s="48">
        <v>357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54216</v>
      </c>
      <c r="C85" s="41">
        <f>+H68+H70+H76+H79-C79</f>
        <v>53361</v>
      </c>
      <c r="D85" s="41">
        <f>+I68+I70+I76+I79-D79</f>
        <v>855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54216</v>
      </c>
      <c r="H100" s="43">
        <f>+C85</f>
        <v>53361</v>
      </c>
      <c r="I100" s="43">
        <f>+D85</f>
        <v>855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167</v>
      </c>
      <c r="C102" s="38">
        <f>+C103+C104</f>
        <v>0</v>
      </c>
      <c r="D102" s="38">
        <f>+D103+D104</f>
        <v>167</v>
      </c>
      <c r="E102" s="77" t="s">
        <v>58</v>
      </c>
      <c r="F102" s="61" t="s">
        <v>59</v>
      </c>
      <c r="G102" s="38">
        <f>+G103+G104</f>
        <v>59666</v>
      </c>
      <c r="H102" s="38">
        <f>+H103+H104</f>
        <v>59460</v>
      </c>
      <c r="I102" s="38">
        <f>+I103+I104</f>
        <v>206</v>
      </c>
    </row>
    <row r="103" spans="2:9" s="19" customFormat="1" ht="16.149999999999999" customHeight="1">
      <c r="B103" s="39">
        <v>167</v>
      </c>
      <c r="C103" s="39">
        <v>0</v>
      </c>
      <c r="D103" s="39">
        <v>167</v>
      </c>
      <c r="E103" s="69" t="s">
        <v>60</v>
      </c>
      <c r="F103" s="70" t="s">
        <v>61</v>
      </c>
      <c r="G103" s="39">
        <v>59437</v>
      </c>
      <c r="H103" s="39">
        <v>59437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229</v>
      </c>
      <c r="H104" s="39">
        <v>23</v>
      </c>
      <c r="I104" s="39">
        <v>206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10253</v>
      </c>
      <c r="H105" s="38">
        <f>+H106+H107+H108</f>
        <v>8284</v>
      </c>
      <c r="I105" s="38">
        <f>+I106+I107+I108</f>
        <v>1969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1507</v>
      </c>
      <c r="H106" s="39">
        <v>0</v>
      </c>
      <c r="I106" s="39">
        <v>1507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7225</v>
      </c>
      <c r="H107" s="39">
        <v>7207</v>
      </c>
      <c r="I107" s="39">
        <v>18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1521</v>
      </c>
      <c r="H108" s="39">
        <v>1077</v>
      </c>
      <c r="I108" s="39">
        <v>444</v>
      </c>
    </row>
    <row r="109" spans="2:9" s="17" customFormat="1" ht="15">
      <c r="B109" s="38">
        <v>15414</v>
      </c>
      <c r="C109" s="38">
        <v>13136</v>
      </c>
      <c r="D109" s="38">
        <v>2278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13922</v>
      </c>
      <c r="C111" s="39">
        <v>11997</v>
      </c>
      <c r="D111" s="39">
        <v>1925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1492</v>
      </c>
      <c r="C112" s="39">
        <v>1139</v>
      </c>
      <c r="D112" s="39">
        <v>353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129979</v>
      </c>
      <c r="C113" s="38">
        <f>+C114+C115+C116+C117+C118+C119</f>
        <v>134385</v>
      </c>
      <c r="D113" s="38">
        <f>+D114+D115+D116+D117+D118+D119</f>
        <v>1020</v>
      </c>
      <c r="E113" s="77" t="s">
        <v>69</v>
      </c>
      <c r="F113" s="61" t="s">
        <v>70</v>
      </c>
      <c r="G113" s="38">
        <f>+G114+G115+G116+G117+G118+G119</f>
        <v>13469</v>
      </c>
      <c r="H113" s="38">
        <f>+H114+H115+H116+H117+H118+H119</f>
        <v>12708</v>
      </c>
      <c r="I113" s="38">
        <f>+I114+I115+I116+I117+I118+I119</f>
        <v>6187</v>
      </c>
    </row>
    <row r="114" spans="2:10" s="19" customFormat="1" ht="16.149999999999999" customHeight="1">
      <c r="B114" s="39">
        <v>18</v>
      </c>
      <c r="C114" s="39">
        <v>10</v>
      </c>
      <c r="D114" s="39">
        <v>8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14</v>
      </c>
      <c r="H115" s="39">
        <v>9</v>
      </c>
      <c r="I115" s="39">
        <v>5</v>
      </c>
    </row>
    <row r="116" spans="2:10" s="19" customFormat="1" ht="16.149999999999999" customHeight="1">
      <c r="B116" s="39">
        <v>116377</v>
      </c>
      <c r="C116" s="39">
        <v>121256</v>
      </c>
      <c r="D116" s="39">
        <v>547</v>
      </c>
      <c r="E116" s="69" t="s">
        <v>75</v>
      </c>
      <c r="F116" s="70" t="s">
        <v>160</v>
      </c>
      <c r="G116" s="39">
        <v>10455</v>
      </c>
      <c r="H116" s="39">
        <v>10656</v>
      </c>
      <c r="I116" s="39">
        <v>5225</v>
      </c>
    </row>
    <row r="117" spans="2:10" s="19" customFormat="1" ht="16.149999999999999" customHeight="1">
      <c r="B117" s="39">
        <v>1282</v>
      </c>
      <c r="C117" s="39">
        <v>1178</v>
      </c>
      <c r="D117" s="39">
        <v>104</v>
      </c>
      <c r="E117" s="69" t="s">
        <v>76</v>
      </c>
      <c r="F117" s="70" t="s">
        <v>77</v>
      </c>
      <c r="G117" s="39">
        <v>325</v>
      </c>
      <c r="H117" s="39">
        <v>246</v>
      </c>
      <c r="I117" s="39">
        <v>79</v>
      </c>
    </row>
    <row r="118" spans="2:10" s="19" customFormat="1" ht="16.149999999999999" customHeight="1">
      <c r="B118" s="39">
        <v>1926</v>
      </c>
      <c r="C118" s="39">
        <v>1565</v>
      </c>
      <c r="D118" s="39">
        <v>361</v>
      </c>
      <c r="E118" s="27" t="s">
        <v>78</v>
      </c>
      <c r="F118" s="27" t="s">
        <v>79</v>
      </c>
      <c r="G118" s="39">
        <v>2675</v>
      </c>
      <c r="H118" s="39">
        <v>1797</v>
      </c>
      <c r="I118" s="39">
        <v>878</v>
      </c>
    </row>
    <row r="119" spans="2:10" s="51" customFormat="1" ht="16.149999999999999" customHeight="1">
      <c r="B119" s="39">
        <v>10376</v>
      </c>
      <c r="C119" s="39">
        <v>10376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-7956</v>
      </c>
      <c r="C122" s="41">
        <f>+H100+H102+H105+H113-C102-C109-C113</f>
        <v>-13708</v>
      </c>
      <c r="D122" s="41">
        <f>+I100+I102+I105+I113-D102-D109-D113</f>
        <v>5752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-7956</v>
      </c>
      <c r="H137" s="43">
        <f>+C122</f>
        <v>-13708</v>
      </c>
      <c r="I137" s="43">
        <f>+D122</f>
        <v>5752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2710</v>
      </c>
      <c r="C139" s="38">
        <f>+C140+C141</f>
        <v>1511</v>
      </c>
      <c r="D139" s="38">
        <f>+D140+D141</f>
        <v>1199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1571</v>
      </c>
      <c r="C140" s="39">
        <v>911</v>
      </c>
      <c r="D140" s="39">
        <v>660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1139</v>
      </c>
      <c r="C141" s="39">
        <v>600</v>
      </c>
      <c r="D141" s="39">
        <v>539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-10666</v>
      </c>
      <c r="C144" s="41">
        <f>+H137-C139</f>
        <v>-15219</v>
      </c>
      <c r="D144" s="41">
        <f>+I137-D139</f>
        <v>4553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-7956</v>
      </c>
      <c r="H161" s="43">
        <f>+C122</f>
        <v>-13708</v>
      </c>
      <c r="I161" s="43">
        <f>+D122</f>
        <v>5752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37785</v>
      </c>
      <c r="C163" s="38">
        <f>+H16-H17-H18+C141-H20</f>
        <v>28735</v>
      </c>
      <c r="D163" s="38">
        <f>+I16-I17-I18+D141-I20</f>
        <v>9050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2710</v>
      </c>
      <c r="C164" s="39">
        <f>+C139</f>
        <v>1511</v>
      </c>
      <c r="D164" s="39">
        <f>+D139</f>
        <v>1199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35075</v>
      </c>
      <c r="C165" s="39">
        <f>+C163-C164</f>
        <v>27224</v>
      </c>
      <c r="D165" s="39">
        <f>+D163-D164</f>
        <v>7851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-45741</v>
      </c>
      <c r="C169" s="41">
        <f>+H161-C163-C166</f>
        <v>-42443</v>
      </c>
      <c r="D169" s="41">
        <f>+I161-D163-D166</f>
        <v>-3298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-10666</v>
      </c>
      <c r="H184" s="43">
        <f>+C144</f>
        <v>-15219</v>
      </c>
      <c r="I184" s="43">
        <f>+D144</f>
        <v>4553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35075</v>
      </c>
      <c r="C186" s="38">
        <f>+C187</f>
        <v>27224</v>
      </c>
      <c r="D186" s="38">
        <f>+D187</f>
        <v>7851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35075</v>
      </c>
      <c r="C187" s="39">
        <f t="shared" si="0"/>
        <v>27224</v>
      </c>
      <c r="D187" s="39">
        <f t="shared" si="0"/>
        <v>7851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-45741</v>
      </c>
      <c r="C191" s="41">
        <f>+H184-C186</f>
        <v>-42443</v>
      </c>
      <c r="D191" s="41">
        <f>+I184-D186</f>
        <v>-3298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-45741</v>
      </c>
      <c r="H209" s="43">
        <f>+C191</f>
        <v>-42443</v>
      </c>
      <c r="I209" s="43">
        <f>+D191</f>
        <v>-3298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2665</v>
      </c>
      <c r="H211" s="38">
        <f>+H212+H213+H214</f>
        <v>1683</v>
      </c>
      <c r="I211" s="38">
        <f>+I212+I213+I214</f>
        <v>4661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763</v>
      </c>
      <c r="H212" s="39">
        <v>528</v>
      </c>
      <c r="I212" s="39">
        <v>235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1234</v>
      </c>
      <c r="H213" s="39">
        <v>676</v>
      </c>
      <c r="I213" s="39">
        <v>558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668</v>
      </c>
      <c r="H214" s="39">
        <v>479</v>
      </c>
      <c r="I214" s="39">
        <v>3868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310</v>
      </c>
      <c r="H216" s="40">
        <v>225</v>
      </c>
      <c r="I216" s="40">
        <v>3764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-11123</v>
      </c>
      <c r="H217" s="38">
        <f>+H218+H219+H220</f>
        <v>-6673</v>
      </c>
      <c r="I217" s="38">
        <f>+I218+I219+I220</f>
        <v>-8129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-1264</v>
      </c>
      <c r="H219" s="39">
        <v>-1033</v>
      </c>
      <c r="I219" s="39">
        <v>-231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-9859</v>
      </c>
      <c r="H220" s="39">
        <v>-5640</v>
      </c>
      <c r="I220" s="39">
        <v>-7898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-1873</v>
      </c>
      <c r="H222" s="40">
        <v>-4812</v>
      </c>
      <c r="I222" s="40">
        <v>-740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-54199</v>
      </c>
      <c r="C225" s="41">
        <f>+H209+H211+H217</f>
        <v>-47433</v>
      </c>
      <c r="D225" s="41">
        <f>+I209+I211+I217</f>
        <v>-6766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-54199</v>
      </c>
      <c r="H240" s="43">
        <f>+C225</f>
        <v>-47433</v>
      </c>
      <c r="I240" s="43">
        <f>+D225</f>
        <v>-6766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9013</v>
      </c>
      <c r="C242" s="38">
        <f t="shared" ref="C242:D242" si="1">C243+C245</f>
        <v>4642</v>
      </c>
      <c r="D242" s="38">
        <f t="shared" si="1"/>
        <v>4371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9005</v>
      </c>
      <c r="C243" s="42">
        <v>4633</v>
      </c>
      <c r="D243" s="42">
        <v>4372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-10072</v>
      </c>
      <c r="C244" s="38">
        <v>-7111</v>
      </c>
      <c r="D244" s="38">
        <v>-2961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8</v>
      </c>
      <c r="C245" s="42">
        <v>9</v>
      </c>
      <c r="D245" s="42">
        <v>-1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1662</v>
      </c>
      <c r="C246" s="38">
        <v>398</v>
      </c>
      <c r="D246" s="38">
        <v>1264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-54802</v>
      </c>
      <c r="C248" s="41">
        <f>+H240-C243-C244-C245-C246</f>
        <v>-45362</v>
      </c>
      <c r="D248" s="41">
        <f>+I240-D243-D244-D245-D246</f>
        <v>-9440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37" priority="2" operator="notEqual">
      <formula>B47+B48</formula>
    </cfRule>
  </conditionalFormatting>
  <conditionalFormatting sqref="B109:D109">
    <cfRule type="cellIs" dxfId="36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237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83975</v>
      </c>
      <c r="J16" s="38">
        <f>+C46+C51+C52+C21+C25</f>
        <v>27054</v>
      </c>
      <c r="K16" s="38">
        <f>+D46+D51+D52+D21+D25</f>
        <v>31626</v>
      </c>
      <c r="L16" s="38">
        <f>+E46+E51+E52+E21+E25</f>
        <v>17262</v>
      </c>
      <c r="M16" s="38">
        <f>+F46+F51+F52+F21+F25</f>
        <v>8033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4556</v>
      </c>
      <c r="J17" s="39">
        <v>1077</v>
      </c>
      <c r="K17" s="39">
        <v>995</v>
      </c>
      <c r="L17" s="39">
        <v>2177</v>
      </c>
      <c r="M17" s="39">
        <v>307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2768</v>
      </c>
      <c r="J18" s="39">
        <v>1280</v>
      </c>
      <c r="K18" s="39">
        <v>1286</v>
      </c>
      <c r="L18" s="39">
        <v>192</v>
      </c>
      <c r="M18" s="39">
        <v>10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76651</v>
      </c>
      <c r="J19" s="39">
        <f>+J16-J17-J18</f>
        <v>24697</v>
      </c>
      <c r="K19" s="39">
        <f>+K16-K17-K18</f>
        <v>29345</v>
      </c>
      <c r="L19" s="39">
        <f>+L16-L17-L18</f>
        <v>14893</v>
      </c>
      <c r="M19" s="39">
        <f>+M16-M17-M18</f>
        <v>7716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1253</v>
      </c>
      <c r="J20" s="47">
        <v>206</v>
      </c>
      <c r="K20" s="47">
        <v>828</v>
      </c>
      <c r="L20" s="47">
        <v>219</v>
      </c>
      <c r="M20" s="47">
        <v>0</v>
      </c>
      <c r="O20" s="120"/>
      <c r="P20" s="19"/>
    </row>
    <row r="21" spans="2:16" s="17" customFormat="1" ht="16.149999999999999" customHeight="1">
      <c r="B21" s="38">
        <v>19912</v>
      </c>
      <c r="C21" s="38">
        <v>4271</v>
      </c>
      <c r="D21" s="38">
        <v>6438</v>
      </c>
      <c r="E21" s="38">
        <v>6877</v>
      </c>
      <c r="F21" s="38">
        <v>2326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64063</v>
      </c>
      <c r="C23" s="41">
        <f>+J16-C21</f>
        <v>22783</v>
      </c>
      <c r="D23" s="41">
        <f>+K16-D21</f>
        <v>25188</v>
      </c>
      <c r="E23" s="41">
        <f>+L16-E21</f>
        <v>10385</v>
      </c>
      <c r="F23" s="41">
        <f>+M16-F21</f>
        <v>5707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10915</v>
      </c>
      <c r="C25" s="38">
        <v>5381</v>
      </c>
      <c r="D25" s="38">
        <v>3618</v>
      </c>
      <c r="E25" s="38">
        <v>1760</v>
      </c>
      <c r="F25" s="38">
        <v>156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53148</v>
      </c>
      <c r="C27" s="41">
        <f>+C23-C25</f>
        <v>17402</v>
      </c>
      <c r="D27" s="41">
        <f>+D23-D25</f>
        <v>21570</v>
      </c>
      <c r="E27" s="41">
        <f>+E23-E25</f>
        <v>8625</v>
      </c>
      <c r="F27" s="41">
        <f>+F23-F25</f>
        <v>5551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53148</v>
      </c>
      <c r="J44" s="43">
        <f>+C27</f>
        <v>17402</v>
      </c>
      <c r="K44" s="43">
        <f>+D27</f>
        <v>21570</v>
      </c>
      <c r="L44" s="43">
        <f>+E27</f>
        <v>8625</v>
      </c>
      <c r="M44" s="43">
        <f>+F27</f>
        <v>5551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53087</v>
      </c>
      <c r="C46" s="38">
        <v>17387</v>
      </c>
      <c r="D46" s="38">
        <v>21544</v>
      </c>
      <c r="E46" s="38">
        <v>8624</v>
      </c>
      <c r="F46" s="38">
        <v>5532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f>+C47+D47+E47+F47</f>
        <v>41217</v>
      </c>
      <c r="C47" s="39">
        <v>13337</v>
      </c>
      <c r="D47" s="39">
        <v>16968</v>
      </c>
      <c r="E47" s="39">
        <v>6585</v>
      </c>
      <c r="F47" s="39">
        <v>4327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11870</v>
      </c>
      <c r="C48" s="39">
        <f>SUM(C49:C50)</f>
        <v>4050</v>
      </c>
      <c r="D48" s="39">
        <f>SUM(D49:D50)</f>
        <v>4576</v>
      </c>
      <c r="E48" s="39">
        <f>SUM(E49:E50)</f>
        <v>2039</v>
      </c>
      <c r="F48" s="39">
        <f>SUM(F49:F50)</f>
        <v>1205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f t="shared" ref="B49:B50" si="0">+C49+D49+E49+F49</f>
        <v>7613</v>
      </c>
      <c r="C49" s="96">
        <v>1506</v>
      </c>
      <c r="D49" s="96">
        <v>3103</v>
      </c>
      <c r="E49" s="96">
        <v>1863</v>
      </c>
      <c r="F49" s="96">
        <v>1141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f t="shared" si="0"/>
        <v>4257</v>
      </c>
      <c r="C50" s="96">
        <v>2544</v>
      </c>
      <c r="D50" s="96">
        <v>1473</v>
      </c>
      <c r="E50" s="96">
        <v>176</v>
      </c>
      <c r="F50" s="96">
        <v>64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61</v>
      </c>
      <c r="C51" s="38">
        <v>15</v>
      </c>
      <c r="D51" s="38">
        <v>26</v>
      </c>
      <c r="E51" s="38">
        <v>1</v>
      </c>
      <c r="F51" s="38">
        <v>19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49281</v>
      </c>
      <c r="J70" s="38">
        <f>+J71+J75</f>
        <v>35238</v>
      </c>
      <c r="K70" s="38">
        <f>+K71+K75</f>
        <v>5526</v>
      </c>
      <c r="L70" s="38">
        <f>+L71+L75</f>
        <v>8517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43488</v>
      </c>
      <c r="J71" s="39">
        <f>+J72+J73+J74</f>
        <v>35169</v>
      </c>
      <c r="K71" s="39">
        <f>+K72+K73+K74</f>
        <v>5358</v>
      </c>
      <c r="L71" s="39">
        <f>+L72+L73+L74</f>
        <v>2961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25012</v>
      </c>
      <c r="J72" s="39">
        <v>22182</v>
      </c>
      <c r="K72" s="39">
        <v>835</v>
      </c>
      <c r="L72" s="39">
        <v>1995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90</v>
      </c>
      <c r="J73" s="39">
        <v>12</v>
      </c>
      <c r="K73" s="39">
        <v>65</v>
      </c>
      <c r="L73" s="39">
        <v>13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18386</v>
      </c>
      <c r="J74" s="39">
        <v>12975</v>
      </c>
      <c r="K74" s="39">
        <v>4458</v>
      </c>
      <c r="L74" s="39">
        <v>953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5793</v>
      </c>
      <c r="J75" s="39">
        <v>69</v>
      </c>
      <c r="K75" s="39">
        <v>168</v>
      </c>
      <c r="L75" s="39">
        <v>5556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-4760</v>
      </c>
      <c r="J76" s="38">
        <f>+J77+J78</f>
        <v>-2438</v>
      </c>
      <c r="K76" s="38">
        <f>+K77+K78</f>
        <v>-953</v>
      </c>
      <c r="L76" s="38">
        <f>+L77+L78</f>
        <v>-573</v>
      </c>
      <c r="M76" s="38">
        <f>+M77+M78</f>
        <v>-796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-3059</v>
      </c>
      <c r="J77" s="39">
        <v>-1897</v>
      </c>
      <c r="K77" s="39">
        <v>-593</v>
      </c>
      <c r="L77" s="39">
        <v>-569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-1701</v>
      </c>
      <c r="J78" s="39">
        <v>-541</v>
      </c>
      <c r="K78" s="39">
        <v>-360</v>
      </c>
      <c r="L78" s="39">
        <v>-4</v>
      </c>
      <c r="M78" s="39">
        <v>-796</v>
      </c>
      <c r="O78" s="120"/>
    </row>
    <row r="79" spans="2:16" s="17" customFormat="1" ht="16.149999999999999" customHeight="1">
      <c r="B79" s="38">
        <f>+B80+B81+B82</f>
        <v>24604</v>
      </c>
      <c r="C79" s="38">
        <f>+C80+C81+C82</f>
        <v>20620</v>
      </c>
      <c r="D79" s="38">
        <f>+D80+D81+D82</f>
        <v>2399</v>
      </c>
      <c r="E79" s="38">
        <f>+E80+E81+E82</f>
        <v>1569</v>
      </c>
      <c r="F79" s="38">
        <f>+F80+F81+F82</f>
        <v>16</v>
      </c>
      <c r="G79" s="77" t="s">
        <v>48</v>
      </c>
      <c r="H79" s="61" t="s">
        <v>49</v>
      </c>
      <c r="I79" s="38">
        <f>I80+I81+I82</f>
        <v>8627</v>
      </c>
      <c r="J79" s="38">
        <f>+J80+J81+J82</f>
        <v>7011</v>
      </c>
      <c r="K79" s="38">
        <f>+K80+K81+K82</f>
        <v>538</v>
      </c>
      <c r="L79" s="38">
        <f>+L80+L81+L82</f>
        <v>715</v>
      </c>
      <c r="M79" s="38">
        <f>+M80+M81+M82</f>
        <v>363</v>
      </c>
      <c r="O79" s="120"/>
    </row>
    <row r="80" spans="2:16" s="19" customFormat="1" ht="16.149999999999999" customHeight="1">
      <c r="B80" s="39">
        <v>24600</v>
      </c>
      <c r="C80" s="48">
        <v>20619</v>
      </c>
      <c r="D80" s="48">
        <v>2398</v>
      </c>
      <c r="E80" s="48">
        <v>1567</v>
      </c>
      <c r="F80" s="48">
        <v>16</v>
      </c>
      <c r="G80" s="27" t="s">
        <v>50</v>
      </c>
      <c r="H80" s="27" t="s">
        <v>133</v>
      </c>
      <c r="I80" s="48">
        <v>2531</v>
      </c>
      <c r="J80" s="48">
        <v>1047</v>
      </c>
      <c r="K80" s="48">
        <v>516</v>
      </c>
      <c r="L80" s="48">
        <v>609</v>
      </c>
      <c r="M80" s="48">
        <v>359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6086</v>
      </c>
      <c r="J81" s="48">
        <v>5964</v>
      </c>
      <c r="K81" s="48">
        <v>14</v>
      </c>
      <c r="L81" s="48">
        <v>104</v>
      </c>
      <c r="M81" s="48">
        <v>4</v>
      </c>
      <c r="O81" s="120"/>
    </row>
    <row r="82" spans="2:16" s="19" customFormat="1" ht="16.149999999999999" customHeight="1">
      <c r="B82" s="39">
        <v>4</v>
      </c>
      <c r="C82" s="48">
        <v>1</v>
      </c>
      <c r="D82" s="48">
        <v>1</v>
      </c>
      <c r="E82" s="48">
        <v>2</v>
      </c>
      <c r="F82" s="48">
        <v>0</v>
      </c>
      <c r="G82" s="27" t="s">
        <v>53</v>
      </c>
      <c r="H82" s="27" t="s">
        <v>54</v>
      </c>
      <c r="I82" s="48">
        <v>10</v>
      </c>
      <c r="J82" s="48">
        <v>0</v>
      </c>
      <c r="K82" s="48">
        <v>8</v>
      </c>
      <c r="L82" s="48">
        <v>2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28544</v>
      </c>
      <c r="C85" s="41">
        <f>+J68+J70+J76+J79-C79</f>
        <v>19191</v>
      </c>
      <c r="D85" s="41">
        <f>+K68+K70+K76+K79-D79</f>
        <v>2712</v>
      </c>
      <c r="E85" s="41">
        <f>+L68+L70+L76+L79-E79</f>
        <v>7090</v>
      </c>
      <c r="F85" s="41">
        <f>+M68+M70+M76+M79-F79</f>
        <v>-449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28544</v>
      </c>
      <c r="J100" s="43">
        <f>+C85</f>
        <v>19191</v>
      </c>
      <c r="K100" s="43">
        <f>+D85</f>
        <v>2712</v>
      </c>
      <c r="L100" s="43">
        <f>+E85</f>
        <v>7090</v>
      </c>
      <c r="M100" s="43">
        <f>+F85</f>
        <v>-449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8</v>
      </c>
      <c r="C102" s="38">
        <f>+C103+C104</f>
        <v>8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46093</v>
      </c>
      <c r="J102" s="38">
        <f>+J103+J104</f>
        <v>41190</v>
      </c>
      <c r="K102" s="38">
        <f>+K103+K104</f>
        <v>1094</v>
      </c>
      <c r="L102" s="38">
        <f>+L103+L104</f>
        <v>3809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8</v>
      </c>
      <c r="C103" s="39">
        <v>8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44316</v>
      </c>
      <c r="J103" s="39">
        <v>40911</v>
      </c>
      <c r="K103" s="39">
        <v>642</v>
      </c>
      <c r="L103" s="39">
        <v>2763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1777</v>
      </c>
      <c r="J104" s="39">
        <v>279</v>
      </c>
      <c r="K104" s="39">
        <v>452</v>
      </c>
      <c r="L104" s="39">
        <v>1046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58634</v>
      </c>
      <c r="J105" s="38">
        <f>+J106+J107+J108</f>
        <v>5918</v>
      </c>
      <c r="K105" s="38">
        <f>+K106+K107+K108</f>
        <v>104</v>
      </c>
      <c r="L105" s="38">
        <f>+L106+L107+L108</f>
        <v>176</v>
      </c>
      <c r="M105" s="38">
        <f>+M106+M107+M108</f>
        <v>52436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37996</v>
      </c>
      <c r="J106" s="39">
        <v>988</v>
      </c>
      <c r="K106" s="39">
        <v>0</v>
      </c>
      <c r="L106" s="39">
        <v>0</v>
      </c>
      <c r="M106" s="39">
        <v>37008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4257</v>
      </c>
      <c r="J107" s="39">
        <v>3913</v>
      </c>
      <c r="K107" s="39">
        <v>104</v>
      </c>
      <c r="L107" s="39">
        <v>176</v>
      </c>
      <c r="M107" s="39">
        <v>64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16381</v>
      </c>
      <c r="J108" s="39">
        <v>1017</v>
      </c>
      <c r="K108" s="39">
        <v>0</v>
      </c>
      <c r="L108" s="39">
        <v>0</v>
      </c>
      <c r="M108" s="39">
        <v>15364</v>
      </c>
      <c r="O108" s="120"/>
      <c r="P108" s="17"/>
    </row>
    <row r="109" spans="2:16" s="17" customFormat="1" ht="15">
      <c r="B109" s="38">
        <v>63531</v>
      </c>
      <c r="C109" s="38">
        <v>6353</v>
      </c>
      <c r="D109" s="38">
        <v>422</v>
      </c>
      <c r="E109" s="38">
        <v>297</v>
      </c>
      <c r="F109" s="38">
        <v>56459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54518</v>
      </c>
      <c r="C110" s="39">
        <v>0</v>
      </c>
      <c r="D110" s="39">
        <v>0</v>
      </c>
      <c r="E110" s="39">
        <v>0</v>
      </c>
      <c r="F110" s="39">
        <v>54518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5795</v>
      </c>
      <c r="C111" s="39">
        <v>5451</v>
      </c>
      <c r="D111" s="39">
        <v>104</v>
      </c>
      <c r="E111" s="39">
        <v>176</v>
      </c>
      <c r="F111" s="39">
        <v>64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3218</v>
      </c>
      <c r="C112" s="39">
        <v>902</v>
      </c>
      <c r="D112" s="39">
        <v>318</v>
      </c>
      <c r="E112" s="39">
        <v>121</v>
      </c>
      <c r="F112" s="39">
        <v>1877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7189</v>
      </c>
      <c r="C113" s="38">
        <f>+C114+C115+C116+C117+C118+C119</f>
        <v>51765</v>
      </c>
      <c r="D113" s="38">
        <f>+D114+D115+D116+D117+D118+D119</f>
        <v>2916</v>
      </c>
      <c r="E113" s="38">
        <f>+E114+E115+E116+E117+E118+E119</f>
        <v>4583</v>
      </c>
      <c r="F113" s="38">
        <f>+F114+F115+F116+F117+F118+F119</f>
        <v>14689</v>
      </c>
      <c r="G113" s="77" t="s">
        <v>69</v>
      </c>
      <c r="H113" s="61" t="s">
        <v>70</v>
      </c>
      <c r="I113" s="38">
        <f>+I114+I115+I116+I117+I118+I119</f>
        <v>3741</v>
      </c>
      <c r="J113" s="38">
        <f>+J114+J115+J116+J117+J118+J119</f>
        <v>2836</v>
      </c>
      <c r="K113" s="38">
        <f>+K114+K115+K116+K117+K118+K119</f>
        <v>33753</v>
      </c>
      <c r="L113" s="38">
        <f>+L114+L115+L116+L117+L118+L119</f>
        <v>9547</v>
      </c>
      <c r="M113" s="38">
        <f>+M114+M115+M116+M117+M118+M119</f>
        <v>24369</v>
      </c>
      <c r="O113" s="19"/>
      <c r="P113" s="19"/>
    </row>
    <row r="114" spans="2:16" s="19" customFormat="1" ht="16.149999999999999" customHeight="1">
      <c r="B114" s="39">
        <v>65</v>
      </c>
      <c r="C114" s="39">
        <v>13</v>
      </c>
      <c r="D114" s="39">
        <v>27</v>
      </c>
      <c r="E114" s="39">
        <v>22</v>
      </c>
      <c r="F114" s="39">
        <v>3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37</v>
      </c>
      <c r="J115" s="39">
        <v>11</v>
      </c>
      <c r="K115" s="39">
        <v>5</v>
      </c>
      <c r="L115" s="39">
        <v>20</v>
      </c>
      <c r="M115" s="39">
        <v>1</v>
      </c>
    </row>
    <row r="116" spans="2:16" s="19" customFormat="1" ht="16.149999999999999" customHeight="1">
      <c r="B116" s="39">
        <v>0</v>
      </c>
      <c r="C116" s="39">
        <v>46462</v>
      </c>
      <c r="D116" s="39">
        <v>1785</v>
      </c>
      <c r="E116" s="39">
        <v>3878</v>
      </c>
      <c r="F116" s="39">
        <v>14639</v>
      </c>
      <c r="G116" s="69" t="s">
        <v>75</v>
      </c>
      <c r="H116" s="70" t="s">
        <v>160</v>
      </c>
      <c r="I116" s="39">
        <v>0</v>
      </c>
      <c r="J116" s="39">
        <v>1533</v>
      </c>
      <c r="K116" s="39">
        <v>32979</v>
      </c>
      <c r="L116" s="39">
        <v>8859</v>
      </c>
      <c r="M116" s="39">
        <v>23393</v>
      </c>
      <c r="O116" s="120"/>
      <c r="P116" s="17"/>
    </row>
    <row r="117" spans="2:16" s="19" customFormat="1" ht="16.149999999999999" customHeight="1">
      <c r="B117" s="39">
        <v>431</v>
      </c>
      <c r="C117" s="39">
        <v>431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1279</v>
      </c>
      <c r="J117" s="39">
        <v>330</v>
      </c>
      <c r="K117" s="39">
        <v>284</v>
      </c>
      <c r="L117" s="39">
        <v>33</v>
      </c>
      <c r="M117" s="39">
        <v>632</v>
      </c>
      <c r="O117" s="120"/>
    </row>
    <row r="118" spans="2:16" s="19" customFormat="1" ht="16.149999999999999" customHeight="1">
      <c r="B118" s="39">
        <v>2903</v>
      </c>
      <c r="C118" s="39">
        <v>1069</v>
      </c>
      <c r="D118" s="39">
        <v>1104</v>
      </c>
      <c r="E118" s="39">
        <v>683</v>
      </c>
      <c r="F118" s="39">
        <v>47</v>
      </c>
      <c r="G118" s="27" t="s">
        <v>78</v>
      </c>
      <c r="H118" s="27" t="s">
        <v>79</v>
      </c>
      <c r="I118" s="39">
        <v>2425</v>
      </c>
      <c r="J118" s="39">
        <v>962</v>
      </c>
      <c r="K118" s="39">
        <v>485</v>
      </c>
      <c r="L118" s="39">
        <v>635</v>
      </c>
      <c r="M118" s="39">
        <v>343</v>
      </c>
      <c r="O118" s="120"/>
    </row>
    <row r="119" spans="2:16" s="51" customFormat="1" ht="16.149999999999999" customHeight="1">
      <c r="B119" s="39">
        <v>3790</v>
      </c>
      <c r="C119" s="39">
        <v>3790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66284</v>
      </c>
      <c r="C122" s="41">
        <f>+J100+J102+J105+J113-C102-C109-C113</f>
        <v>11009</v>
      </c>
      <c r="D122" s="41">
        <f>+K100+K102+K105+K113-D102-D109-D113</f>
        <v>34325</v>
      </c>
      <c r="E122" s="41">
        <f>+L100+L102+L105+L113-E102-E109-E113</f>
        <v>15742</v>
      </c>
      <c r="F122" s="41">
        <f>+M100+M102+M105+M113-F102-F109-F113</f>
        <v>5208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66284</v>
      </c>
      <c r="J137" s="43">
        <f>+C122</f>
        <v>11009</v>
      </c>
      <c r="K137" s="43">
        <f>+D122</f>
        <v>34325</v>
      </c>
      <c r="L137" s="43">
        <f>+E122</f>
        <v>15742</v>
      </c>
      <c r="M137" s="43">
        <f>+F122</f>
        <v>5208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47957</v>
      </c>
      <c r="C139" s="38">
        <f>+C140+C141</f>
        <v>7052</v>
      </c>
      <c r="D139" s="38">
        <f>+D140+D141</f>
        <v>27390</v>
      </c>
      <c r="E139" s="38">
        <f>+E140+E141</f>
        <v>4292</v>
      </c>
      <c r="F139" s="38">
        <f>+F140+F141</f>
        <v>9223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1">SUM(C140:F140)</f>
        <v>37807</v>
      </c>
      <c r="C140" s="39">
        <v>5866</v>
      </c>
      <c r="D140" s="39">
        <v>20970</v>
      </c>
      <c r="E140" s="39">
        <v>4227</v>
      </c>
      <c r="F140" s="39">
        <v>6744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1"/>
        <v>10150</v>
      </c>
      <c r="C141" s="39">
        <v>1186</v>
      </c>
      <c r="D141" s="39">
        <v>6420</v>
      </c>
      <c r="E141" s="39">
        <v>65</v>
      </c>
      <c r="F141" s="39">
        <v>2479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18327</v>
      </c>
      <c r="C144" s="41">
        <f>+J137-C139</f>
        <v>3957</v>
      </c>
      <c r="D144" s="41">
        <f>+K137-D139</f>
        <v>6935</v>
      </c>
      <c r="E144" s="41">
        <f>+L137-E139</f>
        <v>11450</v>
      </c>
      <c r="F144" s="41">
        <f>+M137-F139</f>
        <v>-4015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66284</v>
      </c>
      <c r="J161" s="43">
        <f>+C122</f>
        <v>11009</v>
      </c>
      <c r="K161" s="43">
        <f>+D122</f>
        <v>34325</v>
      </c>
      <c r="L161" s="43">
        <f>+E122</f>
        <v>15742</v>
      </c>
      <c r="M161" s="43">
        <f>+F122</f>
        <v>5208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85548</v>
      </c>
      <c r="C163" s="38">
        <f>+J16-J17-J18+C141-J20</f>
        <v>25677</v>
      </c>
      <c r="D163" s="38">
        <f>+K16-K17-K18+D141-K20</f>
        <v>34937</v>
      </c>
      <c r="E163" s="38">
        <f>+L16-L17-L18+E141-L20</f>
        <v>14739</v>
      </c>
      <c r="F163" s="38">
        <f>+M16-M17-M18+F141-M20</f>
        <v>10195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47957</v>
      </c>
      <c r="C164" s="39">
        <f>+C139</f>
        <v>7052</v>
      </c>
      <c r="D164" s="39">
        <f>+D139</f>
        <v>27390</v>
      </c>
      <c r="E164" s="39">
        <f>+E139</f>
        <v>4292</v>
      </c>
      <c r="F164" s="39">
        <f>+F139</f>
        <v>9223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37591</v>
      </c>
      <c r="C165" s="39">
        <f>+C163-C164</f>
        <v>18625</v>
      </c>
      <c r="D165" s="39">
        <f>+D163-D164</f>
        <v>7547</v>
      </c>
      <c r="E165" s="39">
        <f>+E163-E164</f>
        <v>10447</v>
      </c>
      <c r="F165" s="39">
        <f>+F163-F164</f>
        <v>972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-19264</v>
      </c>
      <c r="C169" s="41">
        <f>+J161-C163-C166</f>
        <v>-14668</v>
      </c>
      <c r="D169" s="41">
        <f>+K161-D163-D166</f>
        <v>-612</v>
      </c>
      <c r="E169" s="41">
        <f>+L161-E163-E166</f>
        <v>1003</v>
      </c>
      <c r="F169" s="41">
        <f>+M161-F163-F166</f>
        <v>-4987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18327</v>
      </c>
      <c r="J184" s="43">
        <f>+C144</f>
        <v>3957</v>
      </c>
      <c r="K184" s="43">
        <f>+D144</f>
        <v>6935</v>
      </c>
      <c r="L184" s="43">
        <f>+E144</f>
        <v>11450</v>
      </c>
      <c r="M184" s="43">
        <f>+F144</f>
        <v>-4015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37591</v>
      </c>
      <c r="C186" s="38">
        <f>+C187</f>
        <v>18625</v>
      </c>
      <c r="D186" s="38">
        <f>+D187</f>
        <v>7547</v>
      </c>
      <c r="E186" s="38">
        <f>+E187</f>
        <v>10447</v>
      </c>
      <c r="F186" s="38">
        <f>+F187</f>
        <v>972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2">+B165</f>
        <v>37591</v>
      </c>
      <c r="C187" s="39">
        <f t="shared" si="2"/>
        <v>18625</v>
      </c>
      <c r="D187" s="39">
        <f t="shared" si="2"/>
        <v>7547</v>
      </c>
      <c r="E187" s="39">
        <f t="shared" si="2"/>
        <v>10447</v>
      </c>
      <c r="F187" s="39">
        <f t="shared" si="2"/>
        <v>972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-19264</v>
      </c>
      <c r="C191" s="41">
        <f>+J184-C186</f>
        <v>-14668</v>
      </c>
      <c r="D191" s="41">
        <f>+K184-D186</f>
        <v>-612</v>
      </c>
      <c r="E191" s="41">
        <f>+L184-E186</f>
        <v>1003</v>
      </c>
      <c r="F191" s="41">
        <f>+M184-F186</f>
        <v>-4987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-19264</v>
      </c>
      <c r="J209" s="43">
        <f>+C191</f>
        <v>-14668</v>
      </c>
      <c r="K209" s="43">
        <f>+D191</f>
        <v>-612</v>
      </c>
      <c r="L209" s="43">
        <f>+E191</f>
        <v>1003</v>
      </c>
      <c r="M209" s="43">
        <f>+F191</f>
        <v>-4987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5985</v>
      </c>
      <c r="J211" s="38">
        <f>+J212+J213+J214</f>
        <v>2018</v>
      </c>
      <c r="K211" s="38">
        <f>+K212+K213+K214</f>
        <v>4448</v>
      </c>
      <c r="L211" s="38">
        <f>+L212+L213+L214</f>
        <v>2173</v>
      </c>
      <c r="M211" s="38">
        <f>+M212+M213+M214</f>
        <v>253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1660</v>
      </c>
      <c r="J212" s="39">
        <v>1</v>
      </c>
      <c r="K212" s="39">
        <v>938</v>
      </c>
      <c r="L212" s="39">
        <v>721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3651</v>
      </c>
      <c r="J213" s="39">
        <v>1827</v>
      </c>
      <c r="K213" s="39">
        <v>1575</v>
      </c>
      <c r="L213" s="39">
        <v>215</v>
      </c>
      <c r="M213" s="39">
        <v>34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674</v>
      </c>
      <c r="J214" s="39">
        <v>190</v>
      </c>
      <c r="K214" s="39">
        <v>1935</v>
      </c>
      <c r="L214" s="39">
        <v>1237</v>
      </c>
      <c r="M214" s="39">
        <v>219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183</v>
      </c>
      <c r="K216" s="40">
        <v>1438</v>
      </c>
      <c r="L216" s="40">
        <v>1067</v>
      </c>
      <c r="M216" s="40">
        <v>219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-7707</v>
      </c>
      <c r="J217" s="38">
        <f>+J218+J219+J220</f>
        <v>-6581</v>
      </c>
      <c r="K217" s="38">
        <f>+K218+K219+K220</f>
        <v>-3616</v>
      </c>
      <c r="L217" s="38">
        <f>+L218+L219+L220</f>
        <v>-410</v>
      </c>
      <c r="M217" s="38">
        <f>+M218+M219+M220</f>
        <v>-7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-4826</v>
      </c>
      <c r="J219" s="39">
        <v>-2012</v>
      </c>
      <c r="K219" s="39">
        <v>-2469</v>
      </c>
      <c r="L219" s="39">
        <v>-344</v>
      </c>
      <c r="M219" s="39">
        <v>-1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-2881</v>
      </c>
      <c r="J220" s="39">
        <v>-4569</v>
      </c>
      <c r="K220" s="39">
        <v>-1147</v>
      </c>
      <c r="L220" s="39">
        <v>-66</v>
      </c>
      <c r="M220" s="39">
        <v>-6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-1777</v>
      </c>
      <c r="K222" s="40">
        <v>-1058</v>
      </c>
      <c r="L222" s="40">
        <v>-66</v>
      </c>
      <c r="M222" s="40">
        <v>-6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-20986</v>
      </c>
      <c r="C225" s="41">
        <f>+J209+J211+J217</f>
        <v>-19231</v>
      </c>
      <c r="D225" s="41">
        <f>+K209+K211+K217</f>
        <v>220</v>
      </c>
      <c r="E225" s="41">
        <f>+L209+L211+L217</f>
        <v>2766</v>
      </c>
      <c r="F225" s="41">
        <f>+M209+M211+M217</f>
        <v>-4741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-20986</v>
      </c>
      <c r="J240" s="43">
        <f>+C225</f>
        <v>-19231</v>
      </c>
      <c r="K240" s="43">
        <f>+D225</f>
        <v>220</v>
      </c>
      <c r="L240" s="43">
        <f>+E225</f>
        <v>2766</v>
      </c>
      <c r="M240" s="43">
        <f>+F225</f>
        <v>-4741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18287</v>
      </c>
      <c r="C242" s="38">
        <f t="shared" ref="C242:F242" si="3">C243+C245</f>
        <v>6623</v>
      </c>
      <c r="D242" s="38">
        <f t="shared" si="3"/>
        <v>6738</v>
      </c>
      <c r="E242" s="38">
        <f t="shared" si="3"/>
        <v>4418</v>
      </c>
      <c r="F242" s="38">
        <f t="shared" si="3"/>
        <v>508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18269</v>
      </c>
      <c r="C243" s="42">
        <v>6605</v>
      </c>
      <c r="D243" s="42">
        <v>6738</v>
      </c>
      <c r="E243" s="42">
        <v>4418</v>
      </c>
      <c r="F243" s="42">
        <v>508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-10915</v>
      </c>
      <c r="C244" s="38">
        <v>-5381</v>
      </c>
      <c r="D244" s="38">
        <v>-3618</v>
      </c>
      <c r="E244" s="38">
        <v>-1760</v>
      </c>
      <c r="F244" s="38">
        <v>-156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18</v>
      </c>
      <c r="C245" s="42">
        <v>18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323</v>
      </c>
      <c r="C246" s="38">
        <v>88</v>
      </c>
      <c r="D246" s="38">
        <v>161</v>
      </c>
      <c r="E246" s="38">
        <v>74</v>
      </c>
      <c r="F246" s="38">
        <v>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-28681</v>
      </c>
      <c r="C248" s="41">
        <f>+J240-C243-C244-C245-C246</f>
        <v>-20561</v>
      </c>
      <c r="D248" s="41">
        <f>+K240-D243-D244-D245-D246</f>
        <v>-3061</v>
      </c>
      <c r="E248" s="41">
        <f>+L240-E243-E244-E245-E246</f>
        <v>34</v>
      </c>
      <c r="F248" s="41">
        <f>+M240-F243-F244-F245-F246</f>
        <v>-5093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107" priority="2" operator="notEqual">
      <formula>B47+B48</formula>
    </cfRule>
  </conditionalFormatting>
  <conditionalFormatting sqref="B109:F109">
    <cfRule type="cellIs" dxfId="106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259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199890</v>
      </c>
      <c r="J16" s="38">
        <f>+C46+C51+C52+C21+C25</f>
        <v>42095</v>
      </c>
      <c r="K16" s="38">
        <f>+D46+D51+D52+D21+D25</f>
        <v>107186</v>
      </c>
      <c r="L16" s="38">
        <f>+E46+E51+E52+E21+E25</f>
        <v>46512</v>
      </c>
      <c r="M16" s="38">
        <f>+F46+F51+F52+F21+F25</f>
        <v>4097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12424</v>
      </c>
      <c r="J17" s="39">
        <v>2653</v>
      </c>
      <c r="K17" s="39">
        <v>4127</v>
      </c>
      <c r="L17" s="39">
        <v>5580</v>
      </c>
      <c r="M17" s="39">
        <v>64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7133</v>
      </c>
      <c r="J18" s="39">
        <v>2095</v>
      </c>
      <c r="K18" s="39">
        <v>4731</v>
      </c>
      <c r="L18" s="39">
        <v>307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180333</v>
      </c>
      <c r="J19" s="39">
        <f>+J16-J17-J18</f>
        <v>37347</v>
      </c>
      <c r="K19" s="39">
        <f>+K16-K17-K18</f>
        <v>98328</v>
      </c>
      <c r="L19" s="39">
        <f>+L16-L17-L18</f>
        <v>40625</v>
      </c>
      <c r="M19" s="39">
        <f>+M16-M17-M18</f>
        <v>4033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4979</v>
      </c>
      <c r="J20" s="47">
        <v>877</v>
      </c>
      <c r="K20" s="47">
        <v>2618</v>
      </c>
      <c r="L20" s="47">
        <v>1480</v>
      </c>
      <c r="M20" s="47">
        <v>4</v>
      </c>
    </row>
    <row r="21" spans="2:13" s="17" customFormat="1" ht="16.149999999999999" customHeight="1">
      <c r="B21" s="38">
        <v>56249</v>
      </c>
      <c r="C21" s="38">
        <v>9032</v>
      </c>
      <c r="D21" s="38">
        <v>26496</v>
      </c>
      <c r="E21" s="38">
        <v>19572</v>
      </c>
      <c r="F21" s="38">
        <v>1149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143641</v>
      </c>
      <c r="C23" s="41">
        <f>+J16-C21</f>
        <v>33063</v>
      </c>
      <c r="D23" s="41">
        <f>+K16-D21</f>
        <v>80690</v>
      </c>
      <c r="E23" s="41">
        <f>+L16-E21</f>
        <v>26940</v>
      </c>
      <c r="F23" s="41">
        <f>+M16-F21</f>
        <v>2948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28160</v>
      </c>
      <c r="C25" s="38">
        <v>9833</v>
      </c>
      <c r="D25" s="38">
        <v>11922</v>
      </c>
      <c r="E25" s="38">
        <v>6011</v>
      </c>
      <c r="F25" s="38">
        <v>394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115481</v>
      </c>
      <c r="C27" s="41">
        <f>+C23-C25</f>
        <v>23230</v>
      </c>
      <c r="D27" s="41">
        <f>+D23-D25</f>
        <v>68768</v>
      </c>
      <c r="E27" s="41">
        <f>+E23-E25</f>
        <v>20929</v>
      </c>
      <c r="F27" s="41">
        <f>+F23-F25</f>
        <v>2554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115481</v>
      </c>
      <c r="J44" s="43">
        <f>+C27</f>
        <v>23230</v>
      </c>
      <c r="K44" s="43">
        <f>+D27</f>
        <v>68768</v>
      </c>
      <c r="L44" s="43">
        <f>+E27</f>
        <v>20929</v>
      </c>
      <c r="M44" s="43">
        <f>+F27</f>
        <v>2554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115006</v>
      </c>
      <c r="C46" s="38">
        <v>23072</v>
      </c>
      <c r="D46" s="38">
        <v>68508</v>
      </c>
      <c r="E46" s="38">
        <v>20893</v>
      </c>
      <c r="F46" s="38">
        <v>2533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89464</v>
      </c>
      <c r="C47" s="39">
        <v>17810</v>
      </c>
      <c r="D47" s="39">
        <v>53712</v>
      </c>
      <c r="E47" s="39">
        <v>15930</v>
      </c>
      <c r="F47" s="39">
        <v>2012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25542</v>
      </c>
      <c r="C48" s="39">
        <f>SUM(C49:C50)</f>
        <v>5262</v>
      </c>
      <c r="D48" s="39">
        <f>SUM(D49:D50)</f>
        <v>14796</v>
      </c>
      <c r="E48" s="39">
        <f>SUM(E49:E50)</f>
        <v>4963</v>
      </c>
      <c r="F48" s="39">
        <f>SUM(F49:F50)</f>
        <v>521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17905</v>
      </c>
      <c r="C49" s="96">
        <v>2078</v>
      </c>
      <c r="D49" s="96">
        <v>10613</v>
      </c>
      <c r="E49" s="96">
        <v>4715</v>
      </c>
      <c r="F49" s="96">
        <v>499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7637</v>
      </c>
      <c r="C50" s="96">
        <v>3184</v>
      </c>
      <c r="D50" s="96">
        <v>4183</v>
      </c>
      <c r="E50" s="96">
        <v>248</v>
      </c>
      <c r="F50" s="96">
        <v>22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475</v>
      </c>
      <c r="C51" s="38">
        <v>158</v>
      </c>
      <c r="D51" s="38">
        <v>260</v>
      </c>
      <c r="E51" s="38">
        <v>36</v>
      </c>
      <c r="F51" s="38">
        <v>21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118486</v>
      </c>
      <c r="J70" s="38">
        <f>+J71+J75</f>
        <v>82529</v>
      </c>
      <c r="K70" s="38">
        <f>+K71+K75</f>
        <v>12319</v>
      </c>
      <c r="L70" s="38">
        <f>+L71+L75</f>
        <v>23638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98479</v>
      </c>
      <c r="J71" s="39">
        <f>+J72+J73+J74</f>
        <v>79522</v>
      </c>
      <c r="K71" s="39">
        <f>+K72+K73+K74</f>
        <v>11666</v>
      </c>
      <c r="L71" s="39">
        <f>+L72+L73+L74</f>
        <v>7291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64091</v>
      </c>
      <c r="J72" s="39">
        <v>56819</v>
      </c>
      <c r="K72" s="39">
        <v>2382</v>
      </c>
      <c r="L72" s="39">
        <v>4890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132</v>
      </c>
      <c r="J73" s="39">
        <v>28</v>
      </c>
      <c r="K73" s="39">
        <v>61</v>
      </c>
      <c r="L73" s="39">
        <v>43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34256</v>
      </c>
      <c r="J74" s="39">
        <v>22675</v>
      </c>
      <c r="K74" s="39">
        <v>9223</v>
      </c>
      <c r="L74" s="39">
        <v>2358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20007</v>
      </c>
      <c r="J75" s="39">
        <v>3007</v>
      </c>
      <c r="K75" s="39">
        <v>653</v>
      </c>
      <c r="L75" s="39">
        <v>16347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-11319</v>
      </c>
      <c r="J76" s="38">
        <f>+J77+J78</f>
        <v>-5279</v>
      </c>
      <c r="K76" s="38">
        <f>+K77+K78</f>
        <v>-2511</v>
      </c>
      <c r="L76" s="38">
        <f>+L77+L78</f>
        <v>-1526</v>
      </c>
      <c r="M76" s="38">
        <f>+M77+M78</f>
        <v>-2003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-7735</v>
      </c>
      <c r="J77" s="39">
        <v>-4627</v>
      </c>
      <c r="K77" s="39">
        <v>-1628</v>
      </c>
      <c r="L77" s="39">
        <v>-1480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-3584</v>
      </c>
      <c r="J78" s="39">
        <v>-652</v>
      </c>
      <c r="K78" s="39">
        <v>-883</v>
      </c>
      <c r="L78" s="39">
        <v>-46</v>
      </c>
      <c r="M78" s="39">
        <v>-2003</v>
      </c>
    </row>
    <row r="79" spans="2:13" s="17" customFormat="1" ht="16.149999999999999" customHeight="1">
      <c r="B79" s="38">
        <f>+B80+B81+B82</f>
        <v>36479</v>
      </c>
      <c r="C79" s="38">
        <f>+C80+C81+C82</f>
        <v>33032</v>
      </c>
      <c r="D79" s="38">
        <f>+D80+D81+D82</f>
        <v>7657</v>
      </c>
      <c r="E79" s="38">
        <f>+E80+E81+E82</f>
        <v>1271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10876</v>
      </c>
      <c r="J79" s="38">
        <f>+J80+J81+J82</f>
        <v>12432</v>
      </c>
      <c r="K79" s="38">
        <f>+K80+K81+K82</f>
        <v>733</v>
      </c>
      <c r="L79" s="38">
        <f>+L80+L81+L82</f>
        <v>615</v>
      </c>
      <c r="M79" s="38">
        <f>+M80+M81+M82</f>
        <v>2577</v>
      </c>
    </row>
    <row r="80" spans="2:13" s="19" customFormat="1" ht="16.149999999999999" customHeight="1">
      <c r="B80" s="39">
        <v>36469</v>
      </c>
      <c r="C80" s="48">
        <v>33024</v>
      </c>
      <c r="D80" s="48">
        <v>7657</v>
      </c>
      <c r="E80" s="48">
        <v>1269</v>
      </c>
      <c r="F80" s="48">
        <v>0</v>
      </c>
      <c r="G80" s="27" t="s">
        <v>50</v>
      </c>
      <c r="H80" s="27" t="s">
        <v>133</v>
      </c>
      <c r="I80" s="48">
        <v>5471</v>
      </c>
      <c r="J80" s="48">
        <v>7439</v>
      </c>
      <c r="K80" s="48">
        <v>504</v>
      </c>
      <c r="L80" s="48">
        <v>432</v>
      </c>
      <c r="M80" s="48">
        <v>2577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4945</v>
      </c>
      <c r="J81" s="48">
        <v>4627</v>
      </c>
      <c r="K81" s="48">
        <v>223</v>
      </c>
      <c r="L81" s="48">
        <v>95</v>
      </c>
      <c r="M81" s="48">
        <v>0</v>
      </c>
    </row>
    <row r="82" spans="2:13" s="19" customFormat="1" ht="16.149999999999999" customHeight="1">
      <c r="B82" s="39">
        <v>10</v>
      </c>
      <c r="C82" s="48">
        <v>8</v>
      </c>
      <c r="D82" s="48">
        <v>0</v>
      </c>
      <c r="E82" s="48">
        <v>2</v>
      </c>
      <c r="F82" s="48">
        <v>0</v>
      </c>
      <c r="G82" s="27" t="s">
        <v>53</v>
      </c>
      <c r="H82" s="27" t="s">
        <v>54</v>
      </c>
      <c r="I82" s="48">
        <v>460</v>
      </c>
      <c r="J82" s="48">
        <v>366</v>
      </c>
      <c r="K82" s="48">
        <v>6</v>
      </c>
      <c r="L82" s="48">
        <v>88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81564</v>
      </c>
      <c r="C85" s="41">
        <f>+J68+J70+J76+J79-C79</f>
        <v>56650</v>
      </c>
      <c r="D85" s="41">
        <f>+K68+K70+K76+K79-D79</f>
        <v>2884</v>
      </c>
      <c r="E85" s="41">
        <f>+L68+L70+L76+L79-E79</f>
        <v>21456</v>
      </c>
      <c r="F85" s="41">
        <f>+M68+M70+M76+M79-F79</f>
        <v>574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81564</v>
      </c>
      <c r="J100" s="43">
        <f>+C85</f>
        <v>56650</v>
      </c>
      <c r="K100" s="43">
        <f>+D85</f>
        <v>2884</v>
      </c>
      <c r="L100" s="43">
        <f>+E85</f>
        <v>21456</v>
      </c>
      <c r="M100" s="43">
        <f>+F85</f>
        <v>574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54</v>
      </c>
      <c r="C102" s="38">
        <f>+C103+C104</f>
        <v>1</v>
      </c>
      <c r="D102" s="38">
        <f>+D103+D104</f>
        <v>22</v>
      </c>
      <c r="E102" s="38">
        <f>+E103+E104</f>
        <v>31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104395</v>
      </c>
      <c r="J102" s="38">
        <f>+J103+J104</f>
        <v>62562</v>
      </c>
      <c r="K102" s="38">
        <f>+K103+K104</f>
        <v>33638</v>
      </c>
      <c r="L102" s="38">
        <f>+L103+L104</f>
        <v>8195</v>
      </c>
      <c r="M102" s="38">
        <f>+M103+M104</f>
        <v>0</v>
      </c>
    </row>
    <row r="103" spans="2:13" s="19" customFormat="1" ht="16.149999999999999" customHeight="1">
      <c r="B103" s="39">
        <v>54</v>
      </c>
      <c r="C103" s="39">
        <v>1</v>
      </c>
      <c r="D103" s="39">
        <v>22</v>
      </c>
      <c r="E103" s="39">
        <v>31</v>
      </c>
      <c r="F103" s="39">
        <v>0</v>
      </c>
      <c r="G103" s="69" t="s">
        <v>60</v>
      </c>
      <c r="H103" s="70" t="s">
        <v>61</v>
      </c>
      <c r="I103" s="39">
        <v>100501</v>
      </c>
      <c r="J103" s="39">
        <v>62304</v>
      </c>
      <c r="K103" s="39">
        <v>32658</v>
      </c>
      <c r="L103" s="39">
        <v>5539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3894</v>
      </c>
      <c r="J104" s="39">
        <v>258</v>
      </c>
      <c r="K104" s="39">
        <v>980</v>
      </c>
      <c r="L104" s="39">
        <v>2656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128966</v>
      </c>
      <c r="J105" s="38">
        <f>+J106+J107+J108</f>
        <v>10277</v>
      </c>
      <c r="K105" s="38">
        <f>+K106+K107+K108</f>
        <v>333</v>
      </c>
      <c r="L105" s="38">
        <f>+L106+L107+L108</f>
        <v>248</v>
      </c>
      <c r="M105" s="38">
        <f>+M106+M107+M108</f>
        <v>118108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84907</v>
      </c>
      <c r="J106" s="39">
        <v>1694</v>
      </c>
      <c r="K106" s="39">
        <v>0</v>
      </c>
      <c r="L106" s="39">
        <v>0</v>
      </c>
      <c r="M106" s="39">
        <v>83213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7637</v>
      </c>
      <c r="J107" s="39">
        <v>7034</v>
      </c>
      <c r="K107" s="39">
        <v>333</v>
      </c>
      <c r="L107" s="39">
        <v>248</v>
      </c>
      <c r="M107" s="39">
        <v>22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36422</v>
      </c>
      <c r="J108" s="39">
        <v>1549</v>
      </c>
      <c r="K108" s="39">
        <v>0</v>
      </c>
      <c r="L108" s="39">
        <v>0</v>
      </c>
      <c r="M108" s="39">
        <v>34873</v>
      </c>
    </row>
    <row r="109" spans="2:13" s="17" customFormat="1" ht="15">
      <c r="B109" s="38">
        <v>170709</v>
      </c>
      <c r="C109" s="38">
        <v>15766</v>
      </c>
      <c r="D109" s="38">
        <v>3603</v>
      </c>
      <c r="E109" s="38">
        <v>453</v>
      </c>
      <c r="F109" s="38">
        <v>150887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146914</v>
      </c>
      <c r="C110" s="39">
        <v>0</v>
      </c>
      <c r="D110" s="39">
        <v>0</v>
      </c>
      <c r="E110" s="39">
        <v>0</v>
      </c>
      <c r="F110" s="39">
        <v>146914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14949</v>
      </c>
      <c r="C111" s="39">
        <v>14334</v>
      </c>
      <c r="D111" s="39">
        <v>345</v>
      </c>
      <c r="E111" s="39">
        <v>248</v>
      </c>
      <c r="F111" s="39">
        <v>22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8846</v>
      </c>
      <c r="C112" s="39">
        <v>1432</v>
      </c>
      <c r="D112" s="39">
        <v>3258</v>
      </c>
      <c r="E112" s="39">
        <v>205</v>
      </c>
      <c r="F112" s="39">
        <v>3951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16662</v>
      </c>
      <c r="C113" s="38">
        <f>+C114+C115+C116+C117+C118+C119</f>
        <v>125458</v>
      </c>
      <c r="D113" s="38">
        <f>+D114+D115+D116+D117+D118+D119</f>
        <v>16479</v>
      </c>
      <c r="E113" s="38">
        <f>+E114+E115+E116+E117+E118+E119</f>
        <v>11579</v>
      </c>
      <c r="F113" s="38">
        <f>+F114+F115+F116+F117+F118+F119</f>
        <v>2875</v>
      </c>
      <c r="G113" s="77" t="s">
        <v>69</v>
      </c>
      <c r="H113" s="61" t="s">
        <v>70</v>
      </c>
      <c r="I113" s="38">
        <f>+I114+I115+I116+I117+I118+I119</f>
        <v>7571</v>
      </c>
      <c r="J113" s="38">
        <f>+J114+J115+J116+J117+J118+J119</f>
        <v>13298</v>
      </c>
      <c r="K113" s="38">
        <f>+K114+K115+K116+K117+K118+K119</f>
        <v>81169</v>
      </c>
      <c r="L113" s="38">
        <f>+L114+L115+L116+L117+L118+L119</f>
        <v>24072</v>
      </c>
      <c r="M113" s="38">
        <f>+M114+M115+M116+M117+M118+M119</f>
        <v>28761</v>
      </c>
    </row>
    <row r="114" spans="2:14" s="19" customFormat="1" ht="16.149999999999999" customHeight="1">
      <c r="B114" s="39">
        <v>197</v>
      </c>
      <c r="C114" s="39">
        <v>17</v>
      </c>
      <c r="D114" s="39">
        <v>72</v>
      </c>
      <c r="E114" s="39">
        <v>106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167</v>
      </c>
      <c r="J115" s="39">
        <v>13</v>
      </c>
      <c r="K115" s="39">
        <v>56</v>
      </c>
      <c r="L115" s="39">
        <v>98</v>
      </c>
      <c r="M115" s="39">
        <v>0</v>
      </c>
    </row>
    <row r="116" spans="2:14" s="19" customFormat="1" ht="16.149999999999999" customHeight="1">
      <c r="B116" s="39">
        <v>0</v>
      </c>
      <c r="C116" s="39">
        <v>112501</v>
      </c>
      <c r="D116" s="39">
        <v>14358</v>
      </c>
      <c r="E116" s="39">
        <v>10009</v>
      </c>
      <c r="F116" s="39">
        <v>2861</v>
      </c>
      <c r="G116" s="69" t="s">
        <v>75</v>
      </c>
      <c r="H116" s="70" t="s">
        <v>160</v>
      </c>
      <c r="I116" s="39">
        <v>0</v>
      </c>
      <c r="J116" s="39">
        <v>10506</v>
      </c>
      <c r="K116" s="39">
        <v>79299</v>
      </c>
      <c r="L116" s="39">
        <v>22266</v>
      </c>
      <c r="M116" s="39">
        <v>27658</v>
      </c>
    </row>
    <row r="117" spans="2:14" s="19" customFormat="1" ht="16.149999999999999" customHeight="1">
      <c r="B117" s="39">
        <v>1255</v>
      </c>
      <c r="C117" s="39">
        <v>1255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1247</v>
      </c>
      <c r="J117" s="39">
        <v>226</v>
      </c>
      <c r="K117" s="39">
        <v>568</v>
      </c>
      <c r="L117" s="39">
        <v>3</v>
      </c>
      <c r="M117" s="39">
        <v>450</v>
      </c>
    </row>
    <row r="118" spans="2:14" s="19" customFormat="1" ht="16.149999999999999" customHeight="1">
      <c r="B118" s="39">
        <v>5669</v>
      </c>
      <c r="C118" s="39">
        <v>2144</v>
      </c>
      <c r="D118" s="39">
        <v>2049</v>
      </c>
      <c r="E118" s="39">
        <v>1464</v>
      </c>
      <c r="F118" s="39">
        <v>12</v>
      </c>
      <c r="G118" s="27" t="s">
        <v>78</v>
      </c>
      <c r="H118" s="27" t="s">
        <v>79</v>
      </c>
      <c r="I118" s="39">
        <v>6157</v>
      </c>
      <c r="J118" s="39">
        <v>2553</v>
      </c>
      <c r="K118" s="39">
        <v>1246</v>
      </c>
      <c r="L118" s="39">
        <v>1705</v>
      </c>
      <c r="M118" s="39">
        <v>653</v>
      </c>
    </row>
    <row r="119" spans="2:14" s="51" customFormat="1" ht="16.149999999999999" customHeight="1">
      <c r="B119" s="39">
        <v>9541</v>
      </c>
      <c r="C119" s="39">
        <v>9541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135071</v>
      </c>
      <c r="C122" s="41">
        <f>+J100+J102+J105+J113-C102-C109-C113</f>
        <v>1562</v>
      </c>
      <c r="D122" s="41">
        <f>+K100+K102+K105+K113-D102-D109-D113</f>
        <v>97920</v>
      </c>
      <c r="E122" s="41">
        <f>+L100+L102+L105+L113-E102-E109-E113</f>
        <v>41908</v>
      </c>
      <c r="F122" s="41">
        <f>+M100+M102+M105+M113-F102-F109-F113</f>
        <v>-6319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135071</v>
      </c>
      <c r="J137" s="43">
        <f>+C122</f>
        <v>1562</v>
      </c>
      <c r="K137" s="43">
        <f>+D122</f>
        <v>97920</v>
      </c>
      <c r="L137" s="43">
        <f>+E122</f>
        <v>41908</v>
      </c>
      <c r="M137" s="43">
        <f>+F122</f>
        <v>-6319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114177</v>
      </c>
      <c r="C139" s="38">
        <f>+C140+C141</f>
        <v>2638</v>
      </c>
      <c r="D139" s="38">
        <f>+D140+D141</f>
        <v>96675</v>
      </c>
      <c r="E139" s="38">
        <f>+E140+E141</f>
        <v>11457</v>
      </c>
      <c r="F139" s="38">
        <f>+F140+F141</f>
        <v>3407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86398</v>
      </c>
      <c r="C140" s="39">
        <v>1523</v>
      </c>
      <c r="D140" s="39">
        <v>71205</v>
      </c>
      <c r="E140" s="39">
        <v>10776</v>
      </c>
      <c r="F140" s="39">
        <v>2894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27779</v>
      </c>
      <c r="C141" s="39">
        <v>1115</v>
      </c>
      <c r="D141" s="39">
        <v>25470</v>
      </c>
      <c r="E141" s="39">
        <v>681</v>
      </c>
      <c r="F141" s="39">
        <v>513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20894</v>
      </c>
      <c r="C144" s="41">
        <f>+J137-C139</f>
        <v>-1076</v>
      </c>
      <c r="D144" s="41">
        <f>+K137-D139</f>
        <v>1245</v>
      </c>
      <c r="E144" s="41">
        <f>+L137-E139</f>
        <v>30451</v>
      </c>
      <c r="F144" s="41">
        <f>+M137-F139</f>
        <v>-9726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135071</v>
      </c>
      <c r="J161" s="43">
        <f>+C122</f>
        <v>1562</v>
      </c>
      <c r="K161" s="43">
        <f>+D122</f>
        <v>97920</v>
      </c>
      <c r="L161" s="43">
        <f>+E122</f>
        <v>41908</v>
      </c>
      <c r="M161" s="43">
        <f>+F122</f>
        <v>-6319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203133</v>
      </c>
      <c r="C163" s="38">
        <f>+J16-J17-J18+C141-J20</f>
        <v>37585</v>
      </c>
      <c r="D163" s="38">
        <f>+K16-K17-K18+D141-K20</f>
        <v>121180</v>
      </c>
      <c r="E163" s="38">
        <f>+L16-L17-L18+E141-L20</f>
        <v>39826</v>
      </c>
      <c r="F163" s="38">
        <f>+M16-M17-M18+F141-M20</f>
        <v>4542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114177</v>
      </c>
      <c r="C164" s="39">
        <f>+C139</f>
        <v>2638</v>
      </c>
      <c r="D164" s="39">
        <f>+D139</f>
        <v>96675</v>
      </c>
      <c r="E164" s="39">
        <f>+E139</f>
        <v>11457</v>
      </c>
      <c r="F164" s="39">
        <f>+F139</f>
        <v>3407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88956</v>
      </c>
      <c r="C165" s="39">
        <f>+C163-C164</f>
        <v>34947</v>
      </c>
      <c r="D165" s="39">
        <f>+D163-D164</f>
        <v>24505</v>
      </c>
      <c r="E165" s="39">
        <f>+E163-E164</f>
        <v>28369</v>
      </c>
      <c r="F165" s="39">
        <f>+F163-F164</f>
        <v>1135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-68062</v>
      </c>
      <c r="C169" s="41">
        <f>+J161-C163-C166</f>
        <v>-36023</v>
      </c>
      <c r="D169" s="41">
        <f>+K161-D163-D166</f>
        <v>-23260</v>
      </c>
      <c r="E169" s="41">
        <f>+L161-E163-E166</f>
        <v>2082</v>
      </c>
      <c r="F169" s="41">
        <f>+M161-F163-F166</f>
        <v>-10861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20894</v>
      </c>
      <c r="J184" s="43">
        <f>+C144</f>
        <v>-1076</v>
      </c>
      <c r="K184" s="43">
        <f>+D144</f>
        <v>1245</v>
      </c>
      <c r="L184" s="43">
        <f>+E144</f>
        <v>30451</v>
      </c>
      <c r="M184" s="43">
        <f>+F144</f>
        <v>-9726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88956</v>
      </c>
      <c r="C186" s="38">
        <f>+C187</f>
        <v>34947</v>
      </c>
      <c r="D186" s="38">
        <f>+D187</f>
        <v>24505</v>
      </c>
      <c r="E186" s="38">
        <f>+E187</f>
        <v>28369</v>
      </c>
      <c r="F186" s="38">
        <f>+F187</f>
        <v>1135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88956</v>
      </c>
      <c r="C187" s="39">
        <f t="shared" si="2"/>
        <v>34947</v>
      </c>
      <c r="D187" s="39">
        <f t="shared" si="2"/>
        <v>24505</v>
      </c>
      <c r="E187" s="39">
        <f t="shared" si="2"/>
        <v>28369</v>
      </c>
      <c r="F187" s="39">
        <f t="shared" si="2"/>
        <v>1135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-68062</v>
      </c>
      <c r="C191" s="41">
        <f>+J184-C186</f>
        <v>-36023</v>
      </c>
      <c r="D191" s="41">
        <f>+K184-D186</f>
        <v>-23260</v>
      </c>
      <c r="E191" s="41">
        <f>+L184-E186</f>
        <v>2082</v>
      </c>
      <c r="F191" s="41">
        <f>+M184-F186</f>
        <v>-10861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-68062</v>
      </c>
      <c r="J209" s="43">
        <f>+C191</f>
        <v>-36023</v>
      </c>
      <c r="K209" s="43">
        <f>+D191</f>
        <v>-23260</v>
      </c>
      <c r="L209" s="43">
        <f>+E191</f>
        <v>2082</v>
      </c>
      <c r="M209" s="43">
        <f>+F191</f>
        <v>-10861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10186</v>
      </c>
      <c r="J211" s="38">
        <f>+J212+J213+J214</f>
        <v>2282</v>
      </c>
      <c r="K211" s="38">
        <f>+K212+K213+K214</f>
        <v>7054</v>
      </c>
      <c r="L211" s="38">
        <f>+L212+L213+L214</f>
        <v>4148</v>
      </c>
      <c r="M211" s="38">
        <f>+M212+M213+M214</f>
        <v>30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5647</v>
      </c>
      <c r="J212" s="39">
        <v>871</v>
      </c>
      <c r="K212" s="39">
        <v>2409</v>
      </c>
      <c r="L212" s="39">
        <v>2367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3974</v>
      </c>
      <c r="J213" s="39">
        <v>1127</v>
      </c>
      <c r="K213" s="39">
        <v>2583</v>
      </c>
      <c r="L213" s="39">
        <v>264</v>
      </c>
      <c r="M213" s="39">
        <v>0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565</v>
      </c>
      <c r="J214" s="39">
        <v>284</v>
      </c>
      <c r="K214" s="39">
        <v>2062</v>
      </c>
      <c r="L214" s="39">
        <v>1517</v>
      </c>
      <c r="M214" s="39">
        <v>30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100</v>
      </c>
      <c r="K216" s="40">
        <v>1849</v>
      </c>
      <c r="L216" s="40">
        <v>1349</v>
      </c>
      <c r="M216" s="40">
        <v>30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-10218</v>
      </c>
      <c r="J217" s="38">
        <f>+J218+J219+J220</f>
        <v>-8248</v>
      </c>
      <c r="K217" s="38">
        <f>+K218+K219+K220</f>
        <v>-4445</v>
      </c>
      <c r="L217" s="38">
        <f>+L218+L219+L220</f>
        <v>-853</v>
      </c>
      <c r="M217" s="38">
        <f>+M218+M219+M220</f>
        <v>0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-3937</v>
      </c>
      <c r="J219" s="39">
        <v>-896</v>
      </c>
      <c r="K219" s="39">
        <v>-2486</v>
      </c>
      <c r="L219" s="39">
        <v>-555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-6281</v>
      </c>
      <c r="J220" s="39">
        <v>-7352</v>
      </c>
      <c r="K220" s="39">
        <v>-1959</v>
      </c>
      <c r="L220" s="39">
        <v>-298</v>
      </c>
      <c r="M220" s="39">
        <v>0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-1773</v>
      </c>
      <c r="K222" s="40">
        <v>-1355</v>
      </c>
      <c r="L222" s="40">
        <v>-200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-68094</v>
      </c>
      <c r="C225" s="41">
        <f>+J209+J211+J217</f>
        <v>-41989</v>
      </c>
      <c r="D225" s="41">
        <f>+K209+K211+K217</f>
        <v>-20651</v>
      </c>
      <c r="E225" s="41">
        <f>+L209+L211+L217</f>
        <v>5377</v>
      </c>
      <c r="F225" s="41">
        <f>+M209+M211+M217</f>
        <v>-10831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-68094</v>
      </c>
      <c r="J240" s="43">
        <f>+C225</f>
        <v>-41989</v>
      </c>
      <c r="K240" s="43">
        <f>+D225</f>
        <v>-20651</v>
      </c>
      <c r="L240" s="43">
        <f>+E225</f>
        <v>5377</v>
      </c>
      <c r="M240" s="43">
        <f>+F225</f>
        <v>-10831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21979</v>
      </c>
      <c r="C242" s="38">
        <f t="shared" ref="C242:F242" si="3">C243+C245</f>
        <v>6552</v>
      </c>
      <c r="D242" s="38">
        <f t="shared" si="3"/>
        <v>9861</v>
      </c>
      <c r="E242" s="38">
        <f t="shared" si="3"/>
        <v>5398</v>
      </c>
      <c r="F242" s="38">
        <f t="shared" si="3"/>
        <v>168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22028</v>
      </c>
      <c r="C243" s="42">
        <v>6556</v>
      </c>
      <c r="D243" s="42">
        <v>9914</v>
      </c>
      <c r="E243" s="42">
        <v>5390</v>
      </c>
      <c r="F243" s="42">
        <v>168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-28160</v>
      </c>
      <c r="C244" s="38">
        <f t="shared" ref="C244:F244" si="4">-C25</f>
        <v>-9833</v>
      </c>
      <c r="D244" s="38">
        <f t="shared" si="4"/>
        <v>-11922</v>
      </c>
      <c r="E244" s="38">
        <f t="shared" si="4"/>
        <v>-6011</v>
      </c>
      <c r="F244" s="38">
        <f t="shared" si="4"/>
        <v>-394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-49</v>
      </c>
      <c r="C245" s="42">
        <v>-4</v>
      </c>
      <c r="D245" s="42">
        <v>-53</v>
      </c>
      <c r="E245" s="42">
        <v>8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1184</v>
      </c>
      <c r="C246" s="38">
        <v>538</v>
      </c>
      <c r="D246" s="38">
        <v>106</v>
      </c>
      <c r="E246" s="38">
        <v>538</v>
      </c>
      <c r="F246" s="38">
        <v>2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-63097</v>
      </c>
      <c r="C248" s="41">
        <f>+J240-C243-C244-C245-C246</f>
        <v>-39246</v>
      </c>
      <c r="D248" s="41">
        <f>+K240-D243-D244-D245-D246</f>
        <v>-18696</v>
      </c>
      <c r="E248" s="41">
        <f>+L240-E243-E244-E245-E246</f>
        <v>5452</v>
      </c>
      <c r="F248" s="41">
        <f>+M240-F243-F244-F245-F246</f>
        <v>-10607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35" priority="2" operator="notEqual">
      <formula>B47+B48</formula>
    </cfRule>
  </conditionalFormatting>
  <conditionalFormatting sqref="B109:F109">
    <cfRule type="cellIs" dxfId="34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258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42095</v>
      </c>
      <c r="H16" s="38">
        <f>+C46+C51+C52+C21+C25</f>
        <v>29375</v>
      </c>
      <c r="I16" s="38">
        <f>+D46+D51+D52+D21+D25</f>
        <v>12720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2653</v>
      </c>
      <c r="H17" s="39">
        <v>626</v>
      </c>
      <c r="I17" s="39">
        <v>2027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2095</v>
      </c>
      <c r="H18" s="39">
        <v>184</v>
      </c>
      <c r="I18" s="39">
        <v>1911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37347</v>
      </c>
      <c r="H19" s="39">
        <f>+H16-H17-H18</f>
        <v>28565</v>
      </c>
      <c r="I19" s="39">
        <f>+I16-I17-I18</f>
        <v>8782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877</v>
      </c>
      <c r="H20" s="47">
        <v>624</v>
      </c>
      <c r="I20" s="47">
        <v>253</v>
      </c>
    </row>
    <row r="21" spans="2:9" s="17" customFormat="1" ht="16.149999999999999" customHeight="1">
      <c r="B21" s="38">
        <v>9032</v>
      </c>
      <c r="C21" s="38">
        <v>4637</v>
      </c>
      <c r="D21" s="38">
        <v>4395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33063</v>
      </c>
      <c r="C23" s="41">
        <f>+H16-C21</f>
        <v>24738</v>
      </c>
      <c r="D23" s="41">
        <f>+I16-D21</f>
        <v>8325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9833</v>
      </c>
      <c r="C25" s="38">
        <v>6699</v>
      </c>
      <c r="D25" s="38">
        <v>3134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23230</v>
      </c>
      <c r="C27" s="41">
        <f>+C23-C25</f>
        <v>18039</v>
      </c>
      <c r="D27" s="41">
        <f>+D23-D25</f>
        <v>5191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23230</v>
      </c>
      <c r="H44" s="43">
        <f>+C27</f>
        <v>18039</v>
      </c>
      <c r="I44" s="43">
        <f>+D27</f>
        <v>5191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23072</v>
      </c>
      <c r="C46" s="38">
        <v>17997</v>
      </c>
      <c r="D46" s="38">
        <v>5075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17810</v>
      </c>
      <c r="C47" s="39">
        <v>13446</v>
      </c>
      <c r="D47" s="39">
        <v>4364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5262</v>
      </c>
      <c r="C48" s="39">
        <f>SUM(C49:C50)</f>
        <v>4551</v>
      </c>
      <c r="D48" s="39">
        <f>SUM(D49:D50)</f>
        <v>711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2078</v>
      </c>
      <c r="C49" s="96">
        <v>1385</v>
      </c>
      <c r="D49" s="96">
        <v>693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3184</v>
      </c>
      <c r="C50" s="96">
        <v>3166</v>
      </c>
      <c r="D50" s="96">
        <v>18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158</v>
      </c>
      <c r="C51" s="38">
        <v>42</v>
      </c>
      <c r="D51" s="38">
        <v>116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82529</v>
      </c>
      <c r="H70" s="38">
        <f>+H71+H75</f>
        <v>80260</v>
      </c>
      <c r="I70" s="38">
        <f>+I71+I75</f>
        <v>2269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79522</v>
      </c>
      <c r="H71" s="39">
        <f>+H72+H73+H74</f>
        <v>79187</v>
      </c>
      <c r="I71" s="39">
        <f>+I72+I73+I74</f>
        <v>335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56819</v>
      </c>
      <c r="H72" s="39">
        <v>56819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28</v>
      </c>
      <c r="H73" s="39">
        <v>28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22675</v>
      </c>
      <c r="H74" s="39">
        <v>22340</v>
      </c>
      <c r="I74" s="39">
        <v>335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3007</v>
      </c>
      <c r="H75" s="39">
        <v>1073</v>
      </c>
      <c r="I75" s="39">
        <v>1934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-5279</v>
      </c>
      <c r="H76" s="38">
        <f>+H77+H78</f>
        <v>-4513</v>
      </c>
      <c r="I76" s="38">
        <f>+I77+I78</f>
        <v>-766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-4627</v>
      </c>
      <c r="H77" s="39">
        <v>-4120</v>
      </c>
      <c r="I77" s="39">
        <v>-507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-652</v>
      </c>
      <c r="H78" s="39">
        <v>-393</v>
      </c>
      <c r="I78" s="39">
        <v>-259</v>
      </c>
    </row>
    <row r="79" spans="2:9" s="17" customFormat="1" ht="16.149999999999999" customHeight="1">
      <c r="B79" s="38">
        <f>+B80+B81+B82</f>
        <v>33032</v>
      </c>
      <c r="C79" s="38">
        <f>+C80+C81+C82</f>
        <v>30556</v>
      </c>
      <c r="D79" s="38">
        <f>+D80+D81+D82</f>
        <v>2898</v>
      </c>
      <c r="E79" s="77" t="s">
        <v>48</v>
      </c>
      <c r="F79" s="61" t="s">
        <v>49</v>
      </c>
      <c r="G79" s="38">
        <f>G80+G81+G82</f>
        <v>12432</v>
      </c>
      <c r="H79" s="38">
        <f>+H80+H81+H82</f>
        <v>10330</v>
      </c>
      <c r="I79" s="38">
        <f>+I80+I81+I82</f>
        <v>2524</v>
      </c>
    </row>
    <row r="80" spans="2:9" s="19" customFormat="1" ht="16.149999999999999" customHeight="1">
      <c r="B80" s="39">
        <v>33024</v>
      </c>
      <c r="C80" s="48">
        <v>30548</v>
      </c>
      <c r="D80" s="48">
        <v>2898</v>
      </c>
      <c r="E80" s="27" t="s">
        <v>50</v>
      </c>
      <c r="F80" s="27" t="s">
        <v>133</v>
      </c>
      <c r="G80" s="48">
        <v>7439</v>
      </c>
      <c r="H80" s="48">
        <v>5408</v>
      </c>
      <c r="I80" s="48">
        <v>2453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4627</v>
      </c>
      <c r="H81" s="48">
        <v>4556</v>
      </c>
      <c r="I81" s="48">
        <v>71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366</v>
      </c>
      <c r="H82" s="48">
        <v>366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56650</v>
      </c>
      <c r="C85" s="41">
        <f>+H68+H70+H76+H79-C79</f>
        <v>55521</v>
      </c>
      <c r="D85" s="41">
        <f>+I68+I70+I76+I79-D79</f>
        <v>1129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56650</v>
      </c>
      <c r="H100" s="43">
        <f>+C85</f>
        <v>55521</v>
      </c>
      <c r="I100" s="43">
        <f>+D85</f>
        <v>1129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1</v>
      </c>
      <c r="C102" s="38">
        <f>+C103+C104</f>
        <v>0</v>
      </c>
      <c r="D102" s="38">
        <f>+D103+D104</f>
        <v>1</v>
      </c>
      <c r="E102" s="77" t="s">
        <v>58</v>
      </c>
      <c r="F102" s="61" t="s">
        <v>59</v>
      </c>
      <c r="G102" s="38">
        <f>+G103+G104</f>
        <v>62562</v>
      </c>
      <c r="H102" s="38">
        <f>+H103+H104</f>
        <v>62334</v>
      </c>
      <c r="I102" s="38">
        <f>+I103+I104</f>
        <v>228</v>
      </c>
    </row>
    <row r="103" spans="2:9" s="19" customFormat="1" ht="16.149999999999999" customHeight="1">
      <c r="B103" s="39">
        <v>1</v>
      </c>
      <c r="C103" s="39">
        <v>0</v>
      </c>
      <c r="D103" s="39">
        <v>1</v>
      </c>
      <c r="E103" s="69" t="s">
        <v>60</v>
      </c>
      <c r="F103" s="70" t="s">
        <v>61</v>
      </c>
      <c r="G103" s="39">
        <v>62304</v>
      </c>
      <c r="H103" s="39">
        <v>62304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258</v>
      </c>
      <c r="H104" s="39">
        <v>30</v>
      </c>
      <c r="I104" s="39">
        <v>228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10277</v>
      </c>
      <c r="H105" s="38">
        <f>+H106+H107+H108</f>
        <v>8092</v>
      </c>
      <c r="I105" s="38">
        <f>+I106+I107+I108</f>
        <v>2185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1694</v>
      </c>
      <c r="H106" s="39">
        <v>0</v>
      </c>
      <c r="I106" s="39">
        <v>1694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7034</v>
      </c>
      <c r="H107" s="39">
        <v>7017</v>
      </c>
      <c r="I107" s="39">
        <v>17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1549</v>
      </c>
      <c r="H108" s="39">
        <v>1075</v>
      </c>
      <c r="I108" s="39">
        <v>474</v>
      </c>
    </row>
    <row r="109" spans="2:9" s="17" customFormat="1" ht="15">
      <c r="B109" s="38">
        <v>15766</v>
      </c>
      <c r="C109" s="38">
        <v>13551</v>
      </c>
      <c r="D109" s="38">
        <v>2215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14334</v>
      </c>
      <c r="C111" s="39">
        <v>12455</v>
      </c>
      <c r="D111" s="39">
        <v>1879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1432</v>
      </c>
      <c r="C112" s="39">
        <v>1096</v>
      </c>
      <c r="D112" s="39">
        <v>336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125458</v>
      </c>
      <c r="C113" s="38">
        <f>+C114+C115+C116+C117+C118+C119</f>
        <v>129869</v>
      </c>
      <c r="D113" s="38">
        <f>+D114+D115+D116+D117+D118+D119</f>
        <v>910</v>
      </c>
      <c r="E113" s="77" t="s">
        <v>69</v>
      </c>
      <c r="F113" s="61" t="s">
        <v>70</v>
      </c>
      <c r="G113" s="38">
        <f>+G114+G115+G116+G117+G118+G119</f>
        <v>13298</v>
      </c>
      <c r="H113" s="38">
        <f>+H114+H115+H116+H117+H118+H119</f>
        <v>12440</v>
      </c>
      <c r="I113" s="38">
        <f>+I114+I115+I116+I117+I118+I119</f>
        <v>6179</v>
      </c>
    </row>
    <row r="114" spans="2:10" s="19" customFormat="1" ht="16.149999999999999" customHeight="1">
      <c r="B114" s="39">
        <v>17</v>
      </c>
      <c r="C114" s="39">
        <v>10</v>
      </c>
      <c r="D114" s="39">
        <v>7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13</v>
      </c>
      <c r="H115" s="39">
        <v>9</v>
      </c>
      <c r="I115" s="39">
        <v>4</v>
      </c>
    </row>
    <row r="116" spans="2:10" s="19" customFormat="1" ht="16.149999999999999" customHeight="1">
      <c r="B116" s="39">
        <v>112501</v>
      </c>
      <c r="C116" s="39">
        <v>117405</v>
      </c>
      <c r="D116" s="39">
        <v>417</v>
      </c>
      <c r="E116" s="69" t="s">
        <v>75</v>
      </c>
      <c r="F116" s="70" t="s">
        <v>160</v>
      </c>
      <c r="G116" s="39">
        <v>10506</v>
      </c>
      <c r="H116" s="39">
        <v>10579</v>
      </c>
      <c r="I116" s="39">
        <v>5248</v>
      </c>
    </row>
    <row r="117" spans="2:10" s="19" customFormat="1" ht="16.149999999999999" customHeight="1">
      <c r="B117" s="39">
        <v>1255</v>
      </c>
      <c r="C117" s="39">
        <v>1124</v>
      </c>
      <c r="D117" s="39">
        <v>131</v>
      </c>
      <c r="E117" s="69" t="s">
        <v>76</v>
      </c>
      <c r="F117" s="70" t="s">
        <v>77</v>
      </c>
      <c r="G117" s="39">
        <v>226</v>
      </c>
      <c r="H117" s="39">
        <v>123</v>
      </c>
      <c r="I117" s="39">
        <v>103</v>
      </c>
    </row>
    <row r="118" spans="2:10" s="19" customFormat="1" ht="16.149999999999999" customHeight="1">
      <c r="B118" s="39">
        <v>2144</v>
      </c>
      <c r="C118" s="39">
        <v>1789</v>
      </c>
      <c r="D118" s="39">
        <v>355</v>
      </c>
      <c r="E118" s="27" t="s">
        <v>78</v>
      </c>
      <c r="F118" s="27" t="s">
        <v>79</v>
      </c>
      <c r="G118" s="39">
        <v>2553</v>
      </c>
      <c r="H118" s="39">
        <v>1729</v>
      </c>
      <c r="I118" s="39">
        <v>824</v>
      </c>
    </row>
    <row r="119" spans="2:10" s="51" customFormat="1" ht="16.149999999999999" customHeight="1">
      <c r="B119" s="39">
        <v>9541</v>
      </c>
      <c r="C119" s="39">
        <v>9541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1562</v>
      </c>
      <c r="C122" s="41">
        <f>+H100+H102+H105+H113-C102-C109-C113</f>
        <v>-5033</v>
      </c>
      <c r="D122" s="41">
        <f>+I100+I102+I105+I113-D102-D109-D113</f>
        <v>6595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1562</v>
      </c>
      <c r="H137" s="43">
        <f>+C122</f>
        <v>-5033</v>
      </c>
      <c r="I137" s="43">
        <f>+D122</f>
        <v>6595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2638</v>
      </c>
      <c r="C139" s="38">
        <f>+C140+C141</f>
        <v>1450</v>
      </c>
      <c r="D139" s="38">
        <f>+D140+D141</f>
        <v>1188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1523</v>
      </c>
      <c r="C140" s="39">
        <v>868</v>
      </c>
      <c r="D140" s="39">
        <v>655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1115</v>
      </c>
      <c r="C141" s="39">
        <v>582</v>
      </c>
      <c r="D141" s="39">
        <v>533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-1076</v>
      </c>
      <c r="C144" s="41">
        <f>+H137-C139</f>
        <v>-6483</v>
      </c>
      <c r="D144" s="41">
        <f>+I137-D139</f>
        <v>5407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1562</v>
      </c>
      <c r="H161" s="43">
        <f>+C122</f>
        <v>-5033</v>
      </c>
      <c r="I161" s="43">
        <f>+D122</f>
        <v>6595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37585</v>
      </c>
      <c r="C163" s="38">
        <f>+H16-H17-H18+C141-H20</f>
        <v>28523</v>
      </c>
      <c r="D163" s="38">
        <f>+I16-I17-I18+D141-I20</f>
        <v>9062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2638</v>
      </c>
      <c r="C164" s="39">
        <f>+C139</f>
        <v>1450</v>
      </c>
      <c r="D164" s="39">
        <f>+D139</f>
        <v>1188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34947</v>
      </c>
      <c r="C165" s="39">
        <f>+C163-C164</f>
        <v>27073</v>
      </c>
      <c r="D165" s="39">
        <f>+D163-D164</f>
        <v>7874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-36023</v>
      </c>
      <c r="C169" s="41">
        <f>+H161-C163-C166</f>
        <v>-33556</v>
      </c>
      <c r="D169" s="41">
        <f>+I161-D163-D166</f>
        <v>-2467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-1076</v>
      </c>
      <c r="H184" s="43">
        <f>+C144</f>
        <v>-6483</v>
      </c>
      <c r="I184" s="43">
        <f>+D144</f>
        <v>5407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34947</v>
      </c>
      <c r="C186" s="38">
        <f>+C187</f>
        <v>27073</v>
      </c>
      <c r="D186" s="38">
        <f>+D187</f>
        <v>7874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34947</v>
      </c>
      <c r="C187" s="39">
        <f t="shared" si="0"/>
        <v>27073</v>
      </c>
      <c r="D187" s="39">
        <f t="shared" si="0"/>
        <v>7874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-36023</v>
      </c>
      <c r="C191" s="41">
        <f>+H184-C186</f>
        <v>-33556</v>
      </c>
      <c r="D191" s="41">
        <f>+I184-D186</f>
        <v>-2467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-36023</v>
      </c>
      <c r="H209" s="43">
        <f>+C191</f>
        <v>-33556</v>
      </c>
      <c r="I209" s="43">
        <f>+D191</f>
        <v>-2467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2282</v>
      </c>
      <c r="H211" s="38">
        <f>+H212+H213+H214</f>
        <v>717</v>
      </c>
      <c r="I211" s="38">
        <f>+I212+I213+I214</f>
        <v>5393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871</v>
      </c>
      <c r="H212" s="39">
        <v>170</v>
      </c>
      <c r="I212" s="39">
        <v>701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1127</v>
      </c>
      <c r="H213" s="39">
        <v>433</v>
      </c>
      <c r="I213" s="39">
        <v>694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284</v>
      </c>
      <c r="H214" s="39">
        <v>114</v>
      </c>
      <c r="I214" s="39">
        <v>3998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100</v>
      </c>
      <c r="H216" s="40">
        <v>28</v>
      </c>
      <c r="I216" s="40">
        <v>3900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-8248</v>
      </c>
      <c r="H217" s="38">
        <f>+H218+H219+H220</f>
        <v>-8430</v>
      </c>
      <c r="I217" s="38">
        <f>+I218+I219+I220</f>
        <v>-3646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-896</v>
      </c>
      <c r="H219" s="39">
        <v>-688</v>
      </c>
      <c r="I219" s="39">
        <v>-208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-7352</v>
      </c>
      <c r="H220" s="39">
        <v>-7742</v>
      </c>
      <c r="I220" s="39">
        <v>-3438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-1773</v>
      </c>
      <c r="H222" s="40">
        <v>-5210</v>
      </c>
      <c r="I222" s="40">
        <v>-391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-41989</v>
      </c>
      <c r="C225" s="41">
        <f>+H209+H211+H217</f>
        <v>-41269</v>
      </c>
      <c r="D225" s="41">
        <f>+I209+I211+I217</f>
        <v>-720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-41989</v>
      </c>
      <c r="H240" s="43">
        <f>+C225</f>
        <v>-41269</v>
      </c>
      <c r="I240" s="43">
        <f>+D225</f>
        <v>-720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6552</v>
      </c>
      <c r="C242" s="38">
        <f t="shared" ref="C242:D242" si="1">C243+C245</f>
        <v>4070</v>
      </c>
      <c r="D242" s="38">
        <f t="shared" si="1"/>
        <v>2482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6556</v>
      </c>
      <c r="C243" s="42">
        <v>4064</v>
      </c>
      <c r="D243" s="42">
        <v>2492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-9833</v>
      </c>
      <c r="C244" s="38">
        <v>-6699</v>
      </c>
      <c r="D244" s="38">
        <v>-3134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-4</v>
      </c>
      <c r="C245" s="42">
        <v>6</v>
      </c>
      <c r="D245" s="42">
        <v>-10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538</v>
      </c>
      <c r="C246" s="38">
        <v>287</v>
      </c>
      <c r="D246" s="38">
        <v>251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-39246</v>
      </c>
      <c r="C248" s="41">
        <f>+H240-C243-C244-C245-C246</f>
        <v>-38927</v>
      </c>
      <c r="D248" s="41">
        <f>+I240-D243-D244-D245-D246</f>
        <v>-319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33" priority="2" operator="notEqual">
      <formula>B47+B48</formula>
    </cfRule>
  </conditionalFormatting>
  <conditionalFormatting sqref="B109:D109">
    <cfRule type="cellIs" dxfId="32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260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206648</v>
      </c>
      <c r="J16" s="38">
        <f>+C46+C51+C52+C21+C25</f>
        <v>43441</v>
      </c>
      <c r="K16" s="38">
        <f>+D46+D51+D52+D21+D25</f>
        <v>111499</v>
      </c>
      <c r="L16" s="38">
        <f>+E46+E51+E52+E21+E25</f>
        <v>47714</v>
      </c>
      <c r="M16" s="38">
        <f>+F46+F51+F52+F21+F25</f>
        <v>3994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12561</v>
      </c>
      <c r="J17" s="39">
        <v>2648</v>
      </c>
      <c r="K17" s="39">
        <v>4356</v>
      </c>
      <c r="L17" s="39">
        <v>5494</v>
      </c>
      <c r="M17" s="39">
        <v>63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7451</v>
      </c>
      <c r="J18" s="39">
        <v>2349</v>
      </c>
      <c r="K18" s="39">
        <v>4780</v>
      </c>
      <c r="L18" s="39">
        <v>322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186636</v>
      </c>
      <c r="J19" s="39">
        <f>+J16-J17-J18</f>
        <v>38444</v>
      </c>
      <c r="K19" s="39">
        <f>+K16-K17-K18</f>
        <v>102363</v>
      </c>
      <c r="L19" s="39">
        <f>+L16-L17-L18</f>
        <v>41898</v>
      </c>
      <c r="M19" s="39">
        <f>+M16-M17-M18</f>
        <v>3931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4538</v>
      </c>
      <c r="J20" s="47">
        <v>721</v>
      </c>
      <c r="K20" s="47">
        <v>2415</v>
      </c>
      <c r="L20" s="47">
        <v>1398</v>
      </c>
      <c r="M20" s="47">
        <v>4</v>
      </c>
    </row>
    <row r="21" spans="2:13" s="17" customFormat="1" ht="16.149999999999999" customHeight="1">
      <c r="B21" s="38">
        <v>58911</v>
      </c>
      <c r="C21" s="38">
        <v>9909</v>
      </c>
      <c r="D21" s="38">
        <v>27994</v>
      </c>
      <c r="E21" s="38">
        <v>19969</v>
      </c>
      <c r="F21" s="38">
        <v>1039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147737</v>
      </c>
      <c r="C23" s="41">
        <f>+J16-C21</f>
        <v>33532</v>
      </c>
      <c r="D23" s="41">
        <f>+K16-D21</f>
        <v>83505</v>
      </c>
      <c r="E23" s="41">
        <f>+L16-E21</f>
        <v>27745</v>
      </c>
      <c r="F23" s="41">
        <f>+M16-F21</f>
        <v>2955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27940</v>
      </c>
      <c r="C25" s="38">
        <v>9724</v>
      </c>
      <c r="D25" s="38">
        <v>11884</v>
      </c>
      <c r="E25" s="38">
        <v>5951</v>
      </c>
      <c r="F25" s="38">
        <v>381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119797</v>
      </c>
      <c r="C27" s="41">
        <f>+C23-C25</f>
        <v>23808</v>
      </c>
      <c r="D27" s="41">
        <f>+D23-D25</f>
        <v>71621</v>
      </c>
      <c r="E27" s="41">
        <f>+E23-E25</f>
        <v>21794</v>
      </c>
      <c r="F27" s="41">
        <f>+F23-F25</f>
        <v>2574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119797</v>
      </c>
      <c r="J44" s="43">
        <f>+C27</f>
        <v>23808</v>
      </c>
      <c r="K44" s="43">
        <f>+D27</f>
        <v>71621</v>
      </c>
      <c r="L44" s="43">
        <f>+E27</f>
        <v>21794</v>
      </c>
      <c r="M44" s="43">
        <f>+F27</f>
        <v>2574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119257</v>
      </c>
      <c r="C46" s="38">
        <v>23607</v>
      </c>
      <c r="D46" s="38">
        <v>71345</v>
      </c>
      <c r="E46" s="38">
        <v>21753</v>
      </c>
      <c r="F46" s="38">
        <v>2552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92977</v>
      </c>
      <c r="C47" s="39">
        <v>18240</v>
      </c>
      <c r="D47" s="39">
        <v>56000</v>
      </c>
      <c r="E47" s="39">
        <v>16705</v>
      </c>
      <c r="F47" s="39">
        <v>2032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26280</v>
      </c>
      <c r="C48" s="39">
        <f>SUM(C49:C50)</f>
        <v>5367</v>
      </c>
      <c r="D48" s="39">
        <f>SUM(D49:D50)</f>
        <v>15345</v>
      </c>
      <c r="E48" s="39">
        <f>SUM(E49:E50)</f>
        <v>5048</v>
      </c>
      <c r="F48" s="39">
        <f>SUM(F49:F50)</f>
        <v>520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18777</v>
      </c>
      <c r="C49" s="96">
        <v>2239</v>
      </c>
      <c r="D49" s="96">
        <v>11245</v>
      </c>
      <c r="E49" s="96">
        <v>4797</v>
      </c>
      <c r="F49" s="96">
        <v>496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7503</v>
      </c>
      <c r="C50" s="96">
        <v>3128</v>
      </c>
      <c r="D50" s="96">
        <v>4100</v>
      </c>
      <c r="E50" s="96">
        <v>251</v>
      </c>
      <c r="F50" s="96">
        <v>24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540</v>
      </c>
      <c r="C51" s="38">
        <v>201</v>
      </c>
      <c r="D51" s="38">
        <v>276</v>
      </c>
      <c r="E51" s="38">
        <v>41</v>
      </c>
      <c r="F51" s="38">
        <v>22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126447</v>
      </c>
      <c r="J70" s="38">
        <f>+J71+J75</f>
        <v>88897</v>
      </c>
      <c r="K70" s="38">
        <f>+K71+K75</f>
        <v>13416</v>
      </c>
      <c r="L70" s="38">
        <f>+L71+L75</f>
        <v>24134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105901</v>
      </c>
      <c r="J71" s="39">
        <f>+J72+J73+J74</f>
        <v>85527</v>
      </c>
      <c r="K71" s="39">
        <f>+K72+K73+K74</f>
        <v>12805</v>
      </c>
      <c r="L71" s="39">
        <f>+L72+L73+L74</f>
        <v>7569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69294</v>
      </c>
      <c r="J72" s="39">
        <v>61655</v>
      </c>
      <c r="K72" s="39">
        <v>2571</v>
      </c>
      <c r="L72" s="39">
        <v>5068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143</v>
      </c>
      <c r="J73" s="39">
        <v>45</v>
      </c>
      <c r="K73" s="39">
        <v>54</v>
      </c>
      <c r="L73" s="39">
        <v>44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36464</v>
      </c>
      <c r="J74" s="39">
        <v>23827</v>
      </c>
      <c r="K74" s="39">
        <v>10180</v>
      </c>
      <c r="L74" s="39">
        <v>2457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20546</v>
      </c>
      <c r="J75" s="39">
        <v>3370</v>
      </c>
      <c r="K75" s="39">
        <v>611</v>
      </c>
      <c r="L75" s="39">
        <v>16565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-12265</v>
      </c>
      <c r="J76" s="38">
        <f>+J77+J78</f>
        <v>-6329</v>
      </c>
      <c r="K76" s="38">
        <f>+K77+K78</f>
        <v>-2544</v>
      </c>
      <c r="L76" s="38">
        <f>+L77+L78</f>
        <v>-1324</v>
      </c>
      <c r="M76" s="38">
        <f>+M77+M78</f>
        <v>-2068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-8495</v>
      </c>
      <c r="J77" s="39">
        <v>-5560</v>
      </c>
      <c r="K77" s="39">
        <v>-1675</v>
      </c>
      <c r="L77" s="39">
        <v>-1260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-3770</v>
      </c>
      <c r="J78" s="39">
        <v>-769</v>
      </c>
      <c r="K78" s="39">
        <v>-869</v>
      </c>
      <c r="L78" s="39">
        <v>-64</v>
      </c>
      <c r="M78" s="39">
        <v>-2068</v>
      </c>
    </row>
    <row r="79" spans="2:13" s="17" customFormat="1" ht="16.149999999999999" customHeight="1">
      <c r="B79" s="38">
        <f>+B80+B81+B82</f>
        <v>32834</v>
      </c>
      <c r="C79" s="38">
        <f>+C80+C81+C82</f>
        <v>29782</v>
      </c>
      <c r="D79" s="38">
        <f>+D80+D81+D82</f>
        <v>4102</v>
      </c>
      <c r="E79" s="38">
        <f>+E80+E81+E82</f>
        <v>708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9409</v>
      </c>
      <c r="J79" s="38">
        <f>+J80+J81+J82</f>
        <v>8087</v>
      </c>
      <c r="K79" s="38">
        <f>+K80+K81+K82</f>
        <v>527</v>
      </c>
      <c r="L79" s="38">
        <f>+L80+L81+L82</f>
        <v>539</v>
      </c>
      <c r="M79" s="38">
        <f>+M80+M81+M82</f>
        <v>2014</v>
      </c>
    </row>
    <row r="80" spans="2:13" s="19" customFormat="1" ht="16.149999999999999" customHeight="1">
      <c r="B80" s="39">
        <v>32823</v>
      </c>
      <c r="C80" s="48">
        <v>29774</v>
      </c>
      <c r="D80" s="48">
        <v>4102</v>
      </c>
      <c r="E80" s="48">
        <v>705</v>
      </c>
      <c r="F80" s="48">
        <v>0</v>
      </c>
      <c r="G80" s="27" t="s">
        <v>50</v>
      </c>
      <c r="H80" s="27" t="s">
        <v>133</v>
      </c>
      <c r="I80" s="48">
        <v>4671</v>
      </c>
      <c r="J80" s="48">
        <v>3653</v>
      </c>
      <c r="K80" s="48">
        <v>377</v>
      </c>
      <c r="L80" s="48">
        <v>385</v>
      </c>
      <c r="M80" s="48">
        <v>2014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4179</v>
      </c>
      <c r="J81" s="48">
        <v>3970</v>
      </c>
      <c r="K81" s="48">
        <v>143</v>
      </c>
      <c r="L81" s="48">
        <v>66</v>
      </c>
      <c r="M81" s="48">
        <v>0</v>
      </c>
    </row>
    <row r="82" spans="2:13" s="19" customFormat="1" ht="16.149999999999999" customHeight="1">
      <c r="B82" s="39">
        <v>11</v>
      </c>
      <c r="C82" s="48">
        <v>8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559</v>
      </c>
      <c r="J82" s="48">
        <v>464</v>
      </c>
      <c r="K82" s="48">
        <v>7</v>
      </c>
      <c r="L82" s="48">
        <v>88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90757</v>
      </c>
      <c r="C85" s="41">
        <f>+J68+J70+J76+J79-C79</f>
        <v>60873</v>
      </c>
      <c r="D85" s="41">
        <f>+K68+K70+K76+K79-D79</f>
        <v>7297</v>
      </c>
      <c r="E85" s="41">
        <f>+L68+L70+L76+L79-E79</f>
        <v>22641</v>
      </c>
      <c r="F85" s="41">
        <f>+M68+M70+M76+M79-F79</f>
        <v>-54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90757</v>
      </c>
      <c r="J100" s="43">
        <f>+C85</f>
        <v>60873</v>
      </c>
      <c r="K100" s="43">
        <f>+D85</f>
        <v>7297</v>
      </c>
      <c r="L100" s="43">
        <f>+E85</f>
        <v>22641</v>
      </c>
      <c r="M100" s="43">
        <f>+F85</f>
        <v>-54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-31</v>
      </c>
      <c r="C102" s="38">
        <f>+C103+C104</f>
        <v>-42</v>
      </c>
      <c r="D102" s="38">
        <f>+D103+D104</f>
        <v>-17</v>
      </c>
      <c r="E102" s="38">
        <f>+E103+E104</f>
        <v>28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107107</v>
      </c>
      <c r="J102" s="38">
        <f>+J103+J104</f>
        <v>63033</v>
      </c>
      <c r="K102" s="38">
        <f>+K103+K104</f>
        <v>35802</v>
      </c>
      <c r="L102" s="38">
        <f>+L103+L104</f>
        <v>8272</v>
      </c>
      <c r="M102" s="38">
        <f>+M103+M104</f>
        <v>0</v>
      </c>
    </row>
    <row r="103" spans="2:13" s="19" customFormat="1" ht="16.149999999999999" customHeight="1">
      <c r="B103" s="39">
        <v>-31</v>
      </c>
      <c r="C103" s="39">
        <v>-42</v>
      </c>
      <c r="D103" s="39">
        <v>-17</v>
      </c>
      <c r="E103" s="39">
        <v>28</v>
      </c>
      <c r="F103" s="39">
        <v>0</v>
      </c>
      <c r="G103" s="69" t="s">
        <v>60</v>
      </c>
      <c r="H103" s="70" t="s">
        <v>61</v>
      </c>
      <c r="I103" s="39">
        <v>103203</v>
      </c>
      <c r="J103" s="39">
        <v>62756</v>
      </c>
      <c r="K103" s="39">
        <v>34814</v>
      </c>
      <c r="L103" s="39">
        <v>5633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3904</v>
      </c>
      <c r="J104" s="39">
        <v>277</v>
      </c>
      <c r="K104" s="39">
        <v>988</v>
      </c>
      <c r="L104" s="39">
        <v>2639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131508</v>
      </c>
      <c r="J105" s="38">
        <f>+J106+J107+J108</f>
        <v>10396</v>
      </c>
      <c r="K105" s="38">
        <f>+K106+K107+K108</f>
        <v>337</v>
      </c>
      <c r="L105" s="38">
        <f>+L106+L107+L108</f>
        <v>251</v>
      </c>
      <c r="M105" s="38">
        <f>+M106+M107+M108</f>
        <v>120524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87988</v>
      </c>
      <c r="J106" s="39">
        <v>1964</v>
      </c>
      <c r="K106" s="39">
        <v>0</v>
      </c>
      <c r="L106" s="39">
        <v>0</v>
      </c>
      <c r="M106" s="39">
        <v>86024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7503</v>
      </c>
      <c r="J107" s="39">
        <v>6891</v>
      </c>
      <c r="K107" s="39">
        <v>337</v>
      </c>
      <c r="L107" s="39">
        <v>251</v>
      </c>
      <c r="M107" s="39">
        <v>24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36017</v>
      </c>
      <c r="J108" s="39">
        <v>1541</v>
      </c>
      <c r="K108" s="39">
        <v>0</v>
      </c>
      <c r="L108" s="39">
        <v>0</v>
      </c>
      <c r="M108" s="39">
        <v>34476</v>
      </c>
    </row>
    <row r="109" spans="2:13" s="17" customFormat="1" ht="15">
      <c r="B109" s="38">
        <v>170249</v>
      </c>
      <c r="C109" s="38">
        <v>16485</v>
      </c>
      <c r="D109" s="38">
        <v>3383</v>
      </c>
      <c r="E109" s="38">
        <v>482</v>
      </c>
      <c r="F109" s="38">
        <v>149899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145936</v>
      </c>
      <c r="C110" s="39">
        <v>0</v>
      </c>
      <c r="D110" s="39">
        <v>0</v>
      </c>
      <c r="E110" s="39">
        <v>0</v>
      </c>
      <c r="F110" s="39">
        <v>145936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15405</v>
      </c>
      <c r="C111" s="39">
        <v>14779</v>
      </c>
      <c r="D111" s="39">
        <v>351</v>
      </c>
      <c r="E111" s="39">
        <v>251</v>
      </c>
      <c r="F111" s="39">
        <v>24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8908</v>
      </c>
      <c r="C112" s="39">
        <v>1706</v>
      </c>
      <c r="D112" s="39">
        <v>3032</v>
      </c>
      <c r="E112" s="39">
        <v>231</v>
      </c>
      <c r="F112" s="39">
        <v>3939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16085</v>
      </c>
      <c r="C113" s="38">
        <f>+C114+C115+C116+C117+C118+C119</f>
        <v>122676</v>
      </c>
      <c r="D113" s="38">
        <f>+D114+D115+D116+D117+D118+D119</f>
        <v>18818</v>
      </c>
      <c r="E113" s="38">
        <f>+E114+E115+E116+E117+E118+E119</f>
        <v>12875</v>
      </c>
      <c r="F113" s="38">
        <f>+F114+F115+F116+F117+F118+F119</f>
        <v>3258</v>
      </c>
      <c r="G113" s="77" t="s">
        <v>69</v>
      </c>
      <c r="H113" s="61" t="s">
        <v>70</v>
      </c>
      <c r="I113" s="38">
        <f>+I114+I115+I116+I117+I118+I119</f>
        <v>6945</v>
      </c>
      <c r="J113" s="38">
        <f>+J114+J115+J116+J117+J118+J119</f>
        <v>16177</v>
      </c>
      <c r="K113" s="38">
        <f>+K114+K115+K116+K117+K118+K119</f>
        <v>83291</v>
      </c>
      <c r="L113" s="38">
        <f>+L114+L115+L116+L117+L118+L119</f>
        <v>24981</v>
      </c>
      <c r="M113" s="38">
        <f>+M114+M115+M116+M117+M118+M119</f>
        <v>24038</v>
      </c>
    </row>
    <row r="114" spans="2:14" s="19" customFormat="1" ht="16.149999999999999" customHeight="1">
      <c r="B114" s="39">
        <v>185</v>
      </c>
      <c r="C114" s="39">
        <v>20</v>
      </c>
      <c r="D114" s="39">
        <v>60</v>
      </c>
      <c r="E114" s="39">
        <v>103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146</v>
      </c>
      <c r="J115" s="39">
        <v>13</v>
      </c>
      <c r="K115" s="39">
        <v>36</v>
      </c>
      <c r="L115" s="39">
        <v>97</v>
      </c>
      <c r="M115" s="39">
        <v>0</v>
      </c>
    </row>
    <row r="116" spans="2:14" s="19" customFormat="1" ht="16.149999999999999" customHeight="1">
      <c r="B116" s="39">
        <v>0</v>
      </c>
      <c r="C116" s="39">
        <v>110458</v>
      </c>
      <c r="D116" s="39">
        <v>16613</v>
      </c>
      <c r="E116" s="39">
        <v>11227</v>
      </c>
      <c r="F116" s="39">
        <v>3244</v>
      </c>
      <c r="G116" s="69" t="s">
        <v>75</v>
      </c>
      <c r="H116" s="70" t="s">
        <v>160</v>
      </c>
      <c r="I116" s="39">
        <v>0</v>
      </c>
      <c r="J116" s="39">
        <v>13216</v>
      </c>
      <c r="K116" s="39">
        <v>81714</v>
      </c>
      <c r="L116" s="39">
        <v>23171</v>
      </c>
      <c r="M116" s="39">
        <v>23441</v>
      </c>
    </row>
    <row r="117" spans="2:14" s="19" customFormat="1" ht="16.149999999999999" customHeight="1">
      <c r="B117" s="39">
        <v>1035</v>
      </c>
      <c r="C117" s="39">
        <v>1035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591</v>
      </c>
      <c r="J117" s="39">
        <v>196</v>
      </c>
      <c r="K117" s="39">
        <v>383</v>
      </c>
      <c r="L117" s="39">
        <v>5</v>
      </c>
      <c r="M117" s="39">
        <v>7</v>
      </c>
    </row>
    <row r="118" spans="2:14" s="19" customFormat="1" ht="16.149999999999999" customHeight="1">
      <c r="B118" s="39">
        <v>5655</v>
      </c>
      <c r="C118" s="39">
        <v>1953</v>
      </c>
      <c r="D118" s="39">
        <v>2145</v>
      </c>
      <c r="E118" s="39">
        <v>1545</v>
      </c>
      <c r="F118" s="39">
        <v>12</v>
      </c>
      <c r="G118" s="27" t="s">
        <v>78</v>
      </c>
      <c r="H118" s="27" t="s">
        <v>79</v>
      </c>
      <c r="I118" s="39">
        <v>6208</v>
      </c>
      <c r="J118" s="39">
        <v>2752</v>
      </c>
      <c r="K118" s="39">
        <v>1158</v>
      </c>
      <c r="L118" s="39">
        <v>1708</v>
      </c>
      <c r="M118" s="39">
        <v>590</v>
      </c>
    </row>
    <row r="119" spans="2:14" s="51" customFormat="1" ht="16.149999999999999" customHeight="1">
      <c r="B119" s="39">
        <v>9210</v>
      </c>
      <c r="C119" s="39">
        <v>9210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150014</v>
      </c>
      <c r="C122" s="41">
        <f>+J100+J102+J105+J113-C102-C109-C113</f>
        <v>11360</v>
      </c>
      <c r="D122" s="41">
        <f>+K100+K102+K105+K113-D102-D109-D113</f>
        <v>104543</v>
      </c>
      <c r="E122" s="41">
        <f>+L100+L102+L105+L113-E102-E109-E113</f>
        <v>42760</v>
      </c>
      <c r="F122" s="41">
        <f>+M100+M102+M105+M113-F102-F109-F113</f>
        <v>-8649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150014</v>
      </c>
      <c r="J137" s="43">
        <f>+C122</f>
        <v>11360</v>
      </c>
      <c r="K137" s="43">
        <f>+D122</f>
        <v>104543</v>
      </c>
      <c r="L137" s="43">
        <f>+E122</f>
        <v>42760</v>
      </c>
      <c r="M137" s="43">
        <f>+F122</f>
        <v>-8649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119765</v>
      </c>
      <c r="C139" s="38">
        <f>+C140+C141</f>
        <v>2593</v>
      </c>
      <c r="D139" s="38">
        <f>+D140+D141</f>
        <v>101077</v>
      </c>
      <c r="E139" s="38">
        <f>+E140+E141</f>
        <v>12756</v>
      </c>
      <c r="F139" s="38">
        <f>+F140+F141</f>
        <v>3339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91446</v>
      </c>
      <c r="C140" s="39">
        <v>1499</v>
      </c>
      <c r="D140" s="39">
        <v>75107</v>
      </c>
      <c r="E140" s="39">
        <v>12038</v>
      </c>
      <c r="F140" s="39">
        <v>2802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28319</v>
      </c>
      <c r="C141" s="39">
        <v>1094</v>
      </c>
      <c r="D141" s="39">
        <v>25970</v>
      </c>
      <c r="E141" s="39">
        <v>718</v>
      </c>
      <c r="F141" s="39">
        <v>537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30249</v>
      </c>
      <c r="C144" s="41">
        <f>+J137-C139</f>
        <v>8767</v>
      </c>
      <c r="D144" s="41">
        <f>+K137-D139</f>
        <v>3466</v>
      </c>
      <c r="E144" s="41">
        <f>+L137-E139</f>
        <v>30004</v>
      </c>
      <c r="F144" s="41">
        <f>+M137-F139</f>
        <v>-11988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150014</v>
      </c>
      <c r="J161" s="43">
        <f>+C122</f>
        <v>11360</v>
      </c>
      <c r="K161" s="43">
        <f>+D122</f>
        <v>104543</v>
      </c>
      <c r="L161" s="43">
        <f>+E122</f>
        <v>42760</v>
      </c>
      <c r="M161" s="43">
        <f>+F122</f>
        <v>-8649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210417</v>
      </c>
      <c r="C163" s="38">
        <f>+J16-J17-J18+C141-J20</f>
        <v>38817</v>
      </c>
      <c r="D163" s="38">
        <f>+K16-K17-K18+D141-K20</f>
        <v>125918</v>
      </c>
      <c r="E163" s="38">
        <f>+L16-L17-L18+E141-L20</f>
        <v>41218</v>
      </c>
      <c r="F163" s="38">
        <f>+M16-M17-M18+F141-M20</f>
        <v>4464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119765</v>
      </c>
      <c r="C164" s="39">
        <f>+C139</f>
        <v>2593</v>
      </c>
      <c r="D164" s="39">
        <f>+D139</f>
        <v>101077</v>
      </c>
      <c r="E164" s="39">
        <f>+E139</f>
        <v>12756</v>
      </c>
      <c r="F164" s="39">
        <f>+F139</f>
        <v>3339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90652</v>
      </c>
      <c r="C165" s="39">
        <f>+C163-C164</f>
        <v>36224</v>
      </c>
      <c r="D165" s="39">
        <f>+D163-D164</f>
        <v>24841</v>
      </c>
      <c r="E165" s="39">
        <f>+E163-E164</f>
        <v>28462</v>
      </c>
      <c r="F165" s="39">
        <f>+F163-F164</f>
        <v>1125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-60403</v>
      </c>
      <c r="C169" s="41">
        <f>+J161-C163-C166</f>
        <v>-27457</v>
      </c>
      <c r="D169" s="41">
        <f>+K161-D163-D166</f>
        <v>-21375</v>
      </c>
      <c r="E169" s="41">
        <f>+L161-E163-E166</f>
        <v>1542</v>
      </c>
      <c r="F169" s="41">
        <f>+M161-F163-F166</f>
        <v>-13113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30249</v>
      </c>
      <c r="J184" s="43">
        <f>+C144</f>
        <v>8767</v>
      </c>
      <c r="K184" s="43">
        <f>+D144</f>
        <v>3466</v>
      </c>
      <c r="L184" s="43">
        <f>+E144</f>
        <v>30004</v>
      </c>
      <c r="M184" s="43">
        <f>+F144</f>
        <v>-11988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90652</v>
      </c>
      <c r="C186" s="38">
        <f>+C187</f>
        <v>36224</v>
      </c>
      <c r="D186" s="38">
        <f>+D187</f>
        <v>24841</v>
      </c>
      <c r="E186" s="38">
        <f>+E187</f>
        <v>28462</v>
      </c>
      <c r="F186" s="38">
        <f>+F187</f>
        <v>1125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90652</v>
      </c>
      <c r="C187" s="39">
        <f t="shared" si="2"/>
        <v>36224</v>
      </c>
      <c r="D187" s="39">
        <f t="shared" si="2"/>
        <v>24841</v>
      </c>
      <c r="E187" s="39">
        <f t="shared" si="2"/>
        <v>28462</v>
      </c>
      <c r="F187" s="39">
        <f t="shared" si="2"/>
        <v>1125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-60403</v>
      </c>
      <c r="C191" s="41">
        <f>+J184-C186</f>
        <v>-27457</v>
      </c>
      <c r="D191" s="41">
        <f>+K184-D186</f>
        <v>-21375</v>
      </c>
      <c r="E191" s="41">
        <f>+L184-E186</f>
        <v>1542</v>
      </c>
      <c r="F191" s="41">
        <f>+M184-F186</f>
        <v>-13113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-60403</v>
      </c>
      <c r="J209" s="43">
        <f>+C191</f>
        <v>-27457</v>
      </c>
      <c r="K209" s="43">
        <f>+D191</f>
        <v>-21375</v>
      </c>
      <c r="L209" s="43">
        <f>+E191</f>
        <v>1542</v>
      </c>
      <c r="M209" s="43">
        <f>+F191</f>
        <v>-13113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11680</v>
      </c>
      <c r="J211" s="38">
        <f>+J212+J213+J214</f>
        <v>2604</v>
      </c>
      <c r="K211" s="38">
        <f>+K212+K213+K214</f>
        <v>8063</v>
      </c>
      <c r="L211" s="38">
        <f>+L212+L213+L214</f>
        <v>4515</v>
      </c>
      <c r="M211" s="38">
        <f>+M212+M213+M214</f>
        <v>46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6344</v>
      </c>
      <c r="J212" s="39">
        <v>1155</v>
      </c>
      <c r="K212" s="39">
        <v>2454</v>
      </c>
      <c r="L212" s="39">
        <v>2735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4642</v>
      </c>
      <c r="J213" s="39">
        <v>1141</v>
      </c>
      <c r="K213" s="39">
        <v>3229</v>
      </c>
      <c r="L213" s="39">
        <v>272</v>
      </c>
      <c r="M213" s="39">
        <v>0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694</v>
      </c>
      <c r="J214" s="39">
        <v>308</v>
      </c>
      <c r="K214" s="39">
        <v>2380</v>
      </c>
      <c r="L214" s="39">
        <v>1508</v>
      </c>
      <c r="M214" s="39">
        <v>46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117</v>
      </c>
      <c r="K216" s="40">
        <v>2054</v>
      </c>
      <c r="L216" s="40">
        <v>1331</v>
      </c>
      <c r="M216" s="40">
        <v>46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-7732</v>
      </c>
      <c r="J217" s="38">
        <f>+J218+J219+J220</f>
        <v>-5940</v>
      </c>
      <c r="K217" s="38">
        <f>+K218+K219+K220</f>
        <v>-4564</v>
      </c>
      <c r="L217" s="38">
        <f>+L218+L219+L220</f>
        <v>-713</v>
      </c>
      <c r="M217" s="38">
        <f>+M218+M219+M220</f>
        <v>-63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-4555</v>
      </c>
      <c r="J219" s="39">
        <v>-1633</v>
      </c>
      <c r="K219" s="39">
        <v>-2462</v>
      </c>
      <c r="L219" s="39">
        <v>-460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-3177</v>
      </c>
      <c r="J220" s="39">
        <v>-4307</v>
      </c>
      <c r="K220" s="39">
        <v>-2102</v>
      </c>
      <c r="L220" s="39">
        <v>-253</v>
      </c>
      <c r="M220" s="39">
        <v>-63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-1996</v>
      </c>
      <c r="K222" s="40">
        <v>-1368</v>
      </c>
      <c r="L222" s="40">
        <v>-184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-56455</v>
      </c>
      <c r="C225" s="41">
        <f>+J209+J211+J217</f>
        <v>-30793</v>
      </c>
      <c r="D225" s="41">
        <f>+K209+K211+K217</f>
        <v>-17876</v>
      </c>
      <c r="E225" s="41">
        <f>+L209+L211+L217</f>
        <v>5344</v>
      </c>
      <c r="F225" s="41">
        <f>+M209+M211+M217</f>
        <v>-13130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-56455</v>
      </c>
      <c r="J240" s="43">
        <f>+C225</f>
        <v>-30793</v>
      </c>
      <c r="K240" s="43">
        <f>+D225</f>
        <v>-17876</v>
      </c>
      <c r="L240" s="43">
        <f>+E225</f>
        <v>5344</v>
      </c>
      <c r="M240" s="43">
        <f>+F225</f>
        <v>-13130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27859</v>
      </c>
      <c r="C242" s="38">
        <f t="shared" ref="C242:F242" si="3">C243+C245</f>
        <v>8757</v>
      </c>
      <c r="D242" s="38">
        <f t="shared" si="3"/>
        <v>12786</v>
      </c>
      <c r="E242" s="38">
        <f t="shared" si="3"/>
        <v>6209</v>
      </c>
      <c r="F242" s="38">
        <f t="shared" si="3"/>
        <v>107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27983</v>
      </c>
      <c r="C243" s="42">
        <v>8822</v>
      </c>
      <c r="D243" s="42">
        <v>12798</v>
      </c>
      <c r="E243" s="42">
        <v>6256</v>
      </c>
      <c r="F243" s="42">
        <v>107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-27940</v>
      </c>
      <c r="C244" s="38">
        <f t="shared" ref="C244:F244" si="4">-C25</f>
        <v>-9724</v>
      </c>
      <c r="D244" s="38">
        <f t="shared" si="4"/>
        <v>-11884</v>
      </c>
      <c r="E244" s="38">
        <f t="shared" si="4"/>
        <v>-5951</v>
      </c>
      <c r="F244" s="38">
        <f t="shared" si="4"/>
        <v>-381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-124</v>
      </c>
      <c r="C245" s="42">
        <v>-65</v>
      </c>
      <c r="D245" s="42">
        <v>-12</v>
      </c>
      <c r="E245" s="42">
        <v>-47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861</v>
      </c>
      <c r="C246" s="38">
        <v>340</v>
      </c>
      <c r="D246" s="38">
        <v>83</v>
      </c>
      <c r="E246" s="38">
        <v>441</v>
      </c>
      <c r="F246" s="38">
        <v>-3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-57235</v>
      </c>
      <c r="C248" s="41">
        <f>+J240-C243-C244-C245-C246</f>
        <v>-30166</v>
      </c>
      <c r="D248" s="41">
        <f>+K240-D243-D244-D245-D246</f>
        <v>-18861</v>
      </c>
      <c r="E248" s="41">
        <f>+L240-E243-E244-E245-E246</f>
        <v>4645</v>
      </c>
      <c r="F248" s="41">
        <f>+M240-F243-F244-F245-F246</f>
        <v>-12853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31" priority="2" operator="notEqual">
      <formula>B47+B48</formula>
    </cfRule>
  </conditionalFormatting>
  <conditionalFormatting sqref="B109:F109">
    <cfRule type="cellIs" dxfId="30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261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43441</v>
      </c>
      <c r="H16" s="38">
        <f>+C46+C51+C52+C21+C25</f>
        <v>30333</v>
      </c>
      <c r="I16" s="38">
        <f>+D46+D51+D52+D21+D25</f>
        <v>13108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2648</v>
      </c>
      <c r="H17" s="39">
        <v>646</v>
      </c>
      <c r="I17" s="39">
        <v>2002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2349</v>
      </c>
      <c r="H18" s="39">
        <v>161</v>
      </c>
      <c r="I18" s="39">
        <v>2188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38444</v>
      </c>
      <c r="H19" s="39">
        <f>+H16-H17-H18</f>
        <v>29526</v>
      </c>
      <c r="I19" s="39">
        <f>+I16-I17-I18</f>
        <v>8918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721</v>
      </c>
      <c r="H20" s="47">
        <v>475</v>
      </c>
      <c r="I20" s="47">
        <v>246</v>
      </c>
    </row>
    <row r="21" spans="2:9" s="17" customFormat="1" ht="16.149999999999999" customHeight="1">
      <c r="B21" s="38">
        <v>9909</v>
      </c>
      <c r="C21" s="38">
        <v>5327</v>
      </c>
      <c r="D21" s="38">
        <v>4582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33532</v>
      </c>
      <c r="C23" s="41">
        <f>+H16-C21</f>
        <v>25006</v>
      </c>
      <c r="D23" s="41">
        <f>+I16-D21</f>
        <v>8526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9724</v>
      </c>
      <c r="C25" s="38">
        <v>6664</v>
      </c>
      <c r="D25" s="38">
        <v>3060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23808</v>
      </c>
      <c r="C27" s="41">
        <f>+C23-C25</f>
        <v>18342</v>
      </c>
      <c r="D27" s="41">
        <f>+D23-D25</f>
        <v>5466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23808</v>
      </c>
      <c r="H44" s="43">
        <f>+C27</f>
        <v>18342</v>
      </c>
      <c r="I44" s="43">
        <f>+D27</f>
        <v>5466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23607</v>
      </c>
      <c r="C46" s="38">
        <v>18304</v>
      </c>
      <c r="D46" s="38">
        <v>5303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18240</v>
      </c>
      <c r="C47" s="39">
        <v>13709</v>
      </c>
      <c r="D47" s="39">
        <v>4531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5367</v>
      </c>
      <c r="C48" s="39">
        <f>SUM(C49:C50)</f>
        <v>4595</v>
      </c>
      <c r="D48" s="39">
        <f>SUM(D49:D50)</f>
        <v>772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2239</v>
      </c>
      <c r="C49" s="96">
        <v>1501</v>
      </c>
      <c r="D49" s="96">
        <v>738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3128</v>
      </c>
      <c r="C50" s="96">
        <v>3094</v>
      </c>
      <c r="D50" s="96">
        <v>34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201</v>
      </c>
      <c r="C51" s="38">
        <v>38</v>
      </c>
      <c r="D51" s="38">
        <v>163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88897</v>
      </c>
      <c r="H70" s="38">
        <f>+H71+H75</f>
        <v>86624</v>
      </c>
      <c r="I70" s="38">
        <f>+I71+I75</f>
        <v>2273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85527</v>
      </c>
      <c r="H71" s="39">
        <f>+H72+H73+H74</f>
        <v>85176</v>
      </c>
      <c r="I71" s="39">
        <f>+I72+I73+I74</f>
        <v>351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61655</v>
      </c>
      <c r="H72" s="39">
        <v>61655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45</v>
      </c>
      <c r="H73" s="39">
        <v>45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23827</v>
      </c>
      <c r="H74" s="39">
        <v>23476</v>
      </c>
      <c r="I74" s="39">
        <v>351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3370</v>
      </c>
      <c r="H75" s="39">
        <v>1448</v>
      </c>
      <c r="I75" s="39">
        <v>1922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-6329</v>
      </c>
      <c r="H76" s="38">
        <f>+H77+H78</f>
        <v>-5461</v>
      </c>
      <c r="I76" s="38">
        <f>+I77+I78</f>
        <v>-868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-5560</v>
      </c>
      <c r="H77" s="39">
        <v>-5031</v>
      </c>
      <c r="I77" s="39">
        <v>-529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-769</v>
      </c>
      <c r="H78" s="39">
        <v>-430</v>
      </c>
      <c r="I78" s="39">
        <v>-339</v>
      </c>
    </row>
    <row r="79" spans="2:9" s="17" customFormat="1" ht="16.149999999999999" customHeight="1">
      <c r="B79" s="38">
        <f>+B80+B81+B82</f>
        <v>29782</v>
      </c>
      <c r="C79" s="38">
        <f>+C80+C81+C82</f>
        <v>28875</v>
      </c>
      <c r="D79" s="38">
        <f>+D80+D81+D82</f>
        <v>1073</v>
      </c>
      <c r="E79" s="77" t="s">
        <v>48</v>
      </c>
      <c r="F79" s="61" t="s">
        <v>49</v>
      </c>
      <c r="G79" s="38">
        <f>G80+G81+G82</f>
        <v>8087</v>
      </c>
      <c r="H79" s="38">
        <f>+H80+H81+H82</f>
        <v>6885</v>
      </c>
      <c r="I79" s="38">
        <f>+I80+I81+I82</f>
        <v>1368</v>
      </c>
    </row>
    <row r="80" spans="2:9" s="19" customFormat="1" ht="16.149999999999999" customHeight="1">
      <c r="B80" s="39">
        <v>29774</v>
      </c>
      <c r="C80" s="48">
        <v>28867</v>
      </c>
      <c r="D80" s="48">
        <v>1073</v>
      </c>
      <c r="E80" s="27" t="s">
        <v>50</v>
      </c>
      <c r="F80" s="27" t="s">
        <v>133</v>
      </c>
      <c r="G80" s="48">
        <v>3653</v>
      </c>
      <c r="H80" s="48">
        <v>2591</v>
      </c>
      <c r="I80" s="48">
        <v>1228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3970</v>
      </c>
      <c r="H81" s="48">
        <v>3830</v>
      </c>
      <c r="I81" s="48">
        <v>140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464</v>
      </c>
      <c r="H82" s="48">
        <v>464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60873</v>
      </c>
      <c r="C85" s="41">
        <f>+H68+H70+H76+H79-C79</f>
        <v>59173</v>
      </c>
      <c r="D85" s="41">
        <f>+I68+I70+I76+I79-D79</f>
        <v>1700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60873</v>
      </c>
      <c r="H100" s="43">
        <f>+C85</f>
        <v>59173</v>
      </c>
      <c r="I100" s="43">
        <f>+D85</f>
        <v>1700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-42</v>
      </c>
      <c r="C102" s="38">
        <f>+C103+C104</f>
        <v>0</v>
      </c>
      <c r="D102" s="38">
        <f>+D103+D104</f>
        <v>-42</v>
      </c>
      <c r="E102" s="77" t="s">
        <v>58</v>
      </c>
      <c r="F102" s="61" t="s">
        <v>59</v>
      </c>
      <c r="G102" s="38">
        <f>+G103+G104</f>
        <v>63033</v>
      </c>
      <c r="H102" s="38">
        <f>+H103+H104</f>
        <v>62788</v>
      </c>
      <c r="I102" s="38">
        <f>+I103+I104</f>
        <v>245</v>
      </c>
    </row>
    <row r="103" spans="2:9" s="19" customFormat="1" ht="16.149999999999999" customHeight="1">
      <c r="B103" s="39">
        <v>-42</v>
      </c>
      <c r="C103" s="39">
        <v>0</v>
      </c>
      <c r="D103" s="39">
        <v>-42</v>
      </c>
      <c r="E103" s="69" t="s">
        <v>60</v>
      </c>
      <c r="F103" s="70" t="s">
        <v>61</v>
      </c>
      <c r="G103" s="39">
        <v>62756</v>
      </c>
      <c r="H103" s="39">
        <v>62756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277</v>
      </c>
      <c r="H104" s="39">
        <v>32</v>
      </c>
      <c r="I104" s="39">
        <v>245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10396</v>
      </c>
      <c r="H105" s="38">
        <f>+H106+H107+H108</f>
        <v>7977</v>
      </c>
      <c r="I105" s="38">
        <f>+I106+I107+I108</f>
        <v>2419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1964</v>
      </c>
      <c r="H106" s="39">
        <v>0</v>
      </c>
      <c r="I106" s="39">
        <v>1964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6891</v>
      </c>
      <c r="H107" s="39">
        <v>6857</v>
      </c>
      <c r="I107" s="39">
        <v>34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1541</v>
      </c>
      <c r="H108" s="39">
        <v>1120</v>
      </c>
      <c r="I108" s="39">
        <v>421</v>
      </c>
    </row>
    <row r="109" spans="2:9" s="17" customFormat="1" ht="15">
      <c r="B109" s="38">
        <v>16485</v>
      </c>
      <c r="C109" s="38">
        <v>14268</v>
      </c>
      <c r="D109" s="38">
        <v>2217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14779</v>
      </c>
      <c r="C111" s="39">
        <v>12881</v>
      </c>
      <c r="D111" s="39">
        <v>1898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1706</v>
      </c>
      <c r="C112" s="39">
        <v>1387</v>
      </c>
      <c r="D112" s="39">
        <v>319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122676</v>
      </c>
      <c r="C113" s="38">
        <f>+C114+C115+C116+C117+C118+C119</f>
        <v>127962</v>
      </c>
      <c r="D113" s="38">
        <f>+D114+D115+D116+D117+D118+D119</f>
        <v>1264</v>
      </c>
      <c r="E113" s="77" t="s">
        <v>69</v>
      </c>
      <c r="F113" s="61" t="s">
        <v>70</v>
      </c>
      <c r="G113" s="38">
        <f>+G114+G115+G116+G117+G118+G119</f>
        <v>16177</v>
      </c>
      <c r="H113" s="38">
        <f>+H114+H115+H116+H117+H118+H119</f>
        <v>15759</v>
      </c>
      <c r="I113" s="38">
        <f>+I114+I115+I116+I117+I118+I119</f>
        <v>6968</v>
      </c>
    </row>
    <row r="114" spans="2:10" s="19" customFormat="1" ht="16.149999999999999" customHeight="1">
      <c r="B114" s="39">
        <v>20</v>
      </c>
      <c r="C114" s="39">
        <v>10</v>
      </c>
      <c r="D114" s="39">
        <v>10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13</v>
      </c>
      <c r="H115" s="39">
        <v>9</v>
      </c>
      <c r="I115" s="39">
        <v>4</v>
      </c>
    </row>
    <row r="116" spans="2:10" s="19" customFormat="1" ht="16.149999999999999" customHeight="1">
      <c r="B116" s="39">
        <v>110458</v>
      </c>
      <c r="C116" s="39">
        <v>116175</v>
      </c>
      <c r="D116" s="39">
        <v>833</v>
      </c>
      <c r="E116" s="69" t="s">
        <v>75</v>
      </c>
      <c r="F116" s="70" t="s">
        <v>160</v>
      </c>
      <c r="G116" s="39">
        <v>13216</v>
      </c>
      <c r="H116" s="39">
        <v>13703</v>
      </c>
      <c r="I116" s="39">
        <v>6063</v>
      </c>
    </row>
    <row r="117" spans="2:10" s="19" customFormat="1" ht="16.149999999999999" customHeight="1">
      <c r="B117" s="39">
        <v>1035</v>
      </c>
      <c r="C117" s="39">
        <v>907</v>
      </c>
      <c r="D117" s="39">
        <v>128</v>
      </c>
      <c r="E117" s="69" t="s">
        <v>76</v>
      </c>
      <c r="F117" s="70" t="s">
        <v>77</v>
      </c>
      <c r="G117" s="39">
        <v>196</v>
      </c>
      <c r="H117" s="39">
        <v>120</v>
      </c>
      <c r="I117" s="39">
        <v>76</v>
      </c>
    </row>
    <row r="118" spans="2:10" s="19" customFormat="1" ht="16.149999999999999" customHeight="1">
      <c r="B118" s="39">
        <v>1953</v>
      </c>
      <c r="C118" s="39">
        <v>1660</v>
      </c>
      <c r="D118" s="39">
        <v>293</v>
      </c>
      <c r="E118" s="27" t="s">
        <v>78</v>
      </c>
      <c r="F118" s="27" t="s">
        <v>79</v>
      </c>
      <c r="G118" s="39">
        <v>2752</v>
      </c>
      <c r="H118" s="39">
        <v>1927</v>
      </c>
      <c r="I118" s="39">
        <v>825</v>
      </c>
    </row>
    <row r="119" spans="2:10" s="51" customFormat="1" ht="16.149999999999999" customHeight="1">
      <c r="B119" s="39">
        <v>9210</v>
      </c>
      <c r="C119" s="39">
        <v>9210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11360</v>
      </c>
      <c r="C122" s="41">
        <f>+H100+H102+H105+H113-C102-C109-C113</f>
        <v>3467</v>
      </c>
      <c r="D122" s="41">
        <f>+I100+I102+I105+I113-D102-D109-D113</f>
        <v>7893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11360</v>
      </c>
      <c r="H137" s="43">
        <f>+C122</f>
        <v>3467</v>
      </c>
      <c r="I137" s="43">
        <f>+D122</f>
        <v>7893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2593</v>
      </c>
      <c r="C139" s="38">
        <f>+C140+C141</f>
        <v>1377</v>
      </c>
      <c r="D139" s="38">
        <f>+D140+D141</f>
        <v>1216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1499</v>
      </c>
      <c r="C140" s="39">
        <v>846</v>
      </c>
      <c r="D140" s="39">
        <v>653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1094</v>
      </c>
      <c r="C141" s="39">
        <v>531</v>
      </c>
      <c r="D141" s="39">
        <v>563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8767</v>
      </c>
      <c r="C144" s="41">
        <f>+H137-C139</f>
        <v>2090</v>
      </c>
      <c r="D144" s="41">
        <f>+I137-D139</f>
        <v>6677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11360</v>
      </c>
      <c r="H161" s="43">
        <f>+C122</f>
        <v>3467</v>
      </c>
      <c r="I161" s="43">
        <f>+D122</f>
        <v>7893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38817</v>
      </c>
      <c r="C163" s="38">
        <f>+H16-H17-H18+C141-H20</f>
        <v>29582</v>
      </c>
      <c r="D163" s="38">
        <f>+I16-I17-I18+D141-I20</f>
        <v>9235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2593</v>
      </c>
      <c r="C164" s="39">
        <f>+C139</f>
        <v>1377</v>
      </c>
      <c r="D164" s="39">
        <f>+D139</f>
        <v>1216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36224</v>
      </c>
      <c r="C165" s="39">
        <f>+C163-C164</f>
        <v>28205</v>
      </c>
      <c r="D165" s="39">
        <f>+D163-D164</f>
        <v>8019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-27457</v>
      </c>
      <c r="C169" s="41">
        <f>+H161-C163-C166</f>
        <v>-26115</v>
      </c>
      <c r="D169" s="41">
        <f>+I161-D163-D166</f>
        <v>-1342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8767</v>
      </c>
      <c r="H184" s="43">
        <f>+C144</f>
        <v>2090</v>
      </c>
      <c r="I184" s="43">
        <f>+D144</f>
        <v>6677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36224</v>
      </c>
      <c r="C186" s="38">
        <f>+C187</f>
        <v>28205</v>
      </c>
      <c r="D186" s="38">
        <f>+D187</f>
        <v>8019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36224</v>
      </c>
      <c r="C187" s="39">
        <f t="shared" si="0"/>
        <v>28205</v>
      </c>
      <c r="D187" s="39">
        <f t="shared" si="0"/>
        <v>8019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-27457</v>
      </c>
      <c r="C191" s="41">
        <f>+H184-C186</f>
        <v>-26115</v>
      </c>
      <c r="D191" s="41">
        <f>+I184-D186</f>
        <v>-1342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-27457</v>
      </c>
      <c r="H209" s="43">
        <f>+C191</f>
        <v>-26115</v>
      </c>
      <c r="I209" s="43">
        <f>+D191</f>
        <v>-1342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2604</v>
      </c>
      <c r="H211" s="38">
        <f>+H212+H213+H214</f>
        <v>757</v>
      </c>
      <c r="I211" s="38">
        <f>+I212+I213+I214</f>
        <v>5598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1155</v>
      </c>
      <c r="H212" s="39">
        <v>222</v>
      </c>
      <c r="I212" s="39">
        <v>933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1141</v>
      </c>
      <c r="H213" s="39">
        <v>380</v>
      </c>
      <c r="I213" s="39">
        <v>761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308</v>
      </c>
      <c r="H214" s="39">
        <v>155</v>
      </c>
      <c r="I214" s="39">
        <v>3904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117</v>
      </c>
      <c r="H216" s="40">
        <v>53</v>
      </c>
      <c r="I216" s="40">
        <v>3815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-5940</v>
      </c>
      <c r="H217" s="38">
        <f>+H218+H219+H220</f>
        <v>-7421</v>
      </c>
      <c r="I217" s="38">
        <f>+I218+I219+I220</f>
        <v>-2270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-1633</v>
      </c>
      <c r="H219" s="39">
        <v>-1263</v>
      </c>
      <c r="I219" s="39">
        <v>-370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-4307</v>
      </c>
      <c r="H220" s="39">
        <v>-6158</v>
      </c>
      <c r="I220" s="39">
        <v>-1900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-1996</v>
      </c>
      <c r="H222" s="40">
        <v>-5370</v>
      </c>
      <c r="I222" s="40">
        <v>-377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-30793</v>
      </c>
      <c r="C225" s="41">
        <f>+H209+H211+H217</f>
        <v>-32779</v>
      </c>
      <c r="D225" s="41">
        <f>+I209+I211+I217</f>
        <v>1986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-30793</v>
      </c>
      <c r="H240" s="43">
        <f>+C225</f>
        <v>-32779</v>
      </c>
      <c r="I240" s="43">
        <f>+D225</f>
        <v>1986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8757</v>
      </c>
      <c r="C242" s="38">
        <f t="shared" ref="C242:D242" si="1">C243+C245</f>
        <v>4317</v>
      </c>
      <c r="D242" s="38">
        <f t="shared" si="1"/>
        <v>4440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8822</v>
      </c>
      <c r="C243" s="42">
        <v>4313</v>
      </c>
      <c r="D243" s="42">
        <v>4509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-9724</v>
      </c>
      <c r="C244" s="38">
        <v>-6664</v>
      </c>
      <c r="D244" s="38">
        <v>-3060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-65</v>
      </c>
      <c r="C245" s="42">
        <v>4</v>
      </c>
      <c r="D245" s="42">
        <v>-69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340</v>
      </c>
      <c r="C246" s="38">
        <v>480</v>
      </c>
      <c r="D246" s="38">
        <v>-140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-30166</v>
      </c>
      <c r="C248" s="41">
        <f>+H240-C243-C244-C245-C246</f>
        <v>-30912</v>
      </c>
      <c r="D248" s="41">
        <f>+I240-D243-D244-D245-D246</f>
        <v>746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29" priority="2" operator="notEqual">
      <formula>B47+B48</formula>
    </cfRule>
  </conditionalFormatting>
  <conditionalFormatting sqref="B109:D109">
    <cfRule type="cellIs" dxfId="28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264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208635</v>
      </c>
      <c r="J16" s="38">
        <f>+C46+C51+C52+C21+C25</f>
        <v>43258</v>
      </c>
      <c r="K16" s="38">
        <f>+D46+D51+D52+D21+D25</f>
        <v>113012</v>
      </c>
      <c r="L16" s="38">
        <f>+E46+E51+E52+E21+E25</f>
        <v>48376</v>
      </c>
      <c r="M16" s="38">
        <f>+F46+F51+F52+F21+F25</f>
        <v>3989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13238</v>
      </c>
      <c r="J17" s="39">
        <v>2711</v>
      </c>
      <c r="K17" s="39">
        <v>4825</v>
      </c>
      <c r="L17" s="39">
        <v>5634</v>
      </c>
      <c r="M17" s="39">
        <v>68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7266</v>
      </c>
      <c r="J18" s="39">
        <v>2135</v>
      </c>
      <c r="K18" s="39">
        <v>4819</v>
      </c>
      <c r="L18" s="39">
        <v>312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188131</v>
      </c>
      <c r="J19" s="39">
        <f>+J16-J17-J18</f>
        <v>38412</v>
      </c>
      <c r="K19" s="39">
        <f>+K16-K17-K18</f>
        <v>103368</v>
      </c>
      <c r="L19" s="39">
        <f>+L16-L17-L18</f>
        <v>42430</v>
      </c>
      <c r="M19" s="39">
        <f>+M16-M17-M18</f>
        <v>3921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4541</v>
      </c>
      <c r="J20" s="47">
        <v>604</v>
      </c>
      <c r="K20" s="47">
        <v>2460</v>
      </c>
      <c r="L20" s="47">
        <v>1473</v>
      </c>
      <c r="M20" s="47">
        <v>4</v>
      </c>
    </row>
    <row r="21" spans="2:13" s="17" customFormat="1" ht="16.149999999999999" customHeight="1">
      <c r="B21" s="38">
        <v>58670</v>
      </c>
      <c r="C21" s="38">
        <v>9765</v>
      </c>
      <c r="D21" s="38">
        <v>27543</v>
      </c>
      <c r="E21" s="38">
        <v>20329</v>
      </c>
      <c r="F21" s="38">
        <v>1033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149965</v>
      </c>
      <c r="C23" s="41">
        <f>+J16-C21</f>
        <v>33493</v>
      </c>
      <c r="D23" s="41">
        <f>+K16-D21</f>
        <v>85469</v>
      </c>
      <c r="E23" s="41">
        <f>+L16-E21</f>
        <v>28047</v>
      </c>
      <c r="F23" s="41">
        <f>+M16-F21</f>
        <v>2956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27853</v>
      </c>
      <c r="C25" s="38">
        <v>9727</v>
      </c>
      <c r="D25" s="38">
        <v>11866</v>
      </c>
      <c r="E25" s="38">
        <v>5893</v>
      </c>
      <c r="F25" s="38">
        <v>367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122112</v>
      </c>
      <c r="C27" s="41">
        <f>+C23-C25</f>
        <v>23766</v>
      </c>
      <c r="D27" s="41">
        <f>+D23-D25</f>
        <v>73603</v>
      </c>
      <c r="E27" s="41">
        <f>+E23-E25</f>
        <v>22154</v>
      </c>
      <c r="F27" s="41">
        <f>+F23-F25</f>
        <v>2589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122112</v>
      </c>
      <c r="J44" s="43">
        <f>+C27</f>
        <v>23766</v>
      </c>
      <c r="K44" s="43">
        <f>+D27</f>
        <v>73603</v>
      </c>
      <c r="L44" s="43">
        <f>+E27</f>
        <v>22154</v>
      </c>
      <c r="M44" s="43">
        <f>+F27</f>
        <v>2589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121546</v>
      </c>
      <c r="C46" s="38">
        <v>23554</v>
      </c>
      <c r="D46" s="38">
        <v>73317</v>
      </c>
      <c r="E46" s="38">
        <v>22118</v>
      </c>
      <c r="F46" s="38">
        <v>2557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94966</v>
      </c>
      <c r="C47" s="39">
        <v>18240</v>
      </c>
      <c r="D47" s="39">
        <v>57611</v>
      </c>
      <c r="E47" s="39">
        <v>17079</v>
      </c>
      <c r="F47" s="39">
        <v>2036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26580</v>
      </c>
      <c r="C48" s="39">
        <f>SUM(C49:C50)</f>
        <v>5314</v>
      </c>
      <c r="D48" s="39">
        <f>SUM(D49:D50)</f>
        <v>15706</v>
      </c>
      <c r="E48" s="39">
        <f>SUM(E49:E50)</f>
        <v>5039</v>
      </c>
      <c r="F48" s="39">
        <f>SUM(F49:F50)</f>
        <v>521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19245</v>
      </c>
      <c r="C49" s="96">
        <v>2279</v>
      </c>
      <c r="D49" s="96">
        <v>11691</v>
      </c>
      <c r="E49" s="96">
        <v>4779</v>
      </c>
      <c r="F49" s="96">
        <v>496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7335</v>
      </c>
      <c r="C50" s="96">
        <v>3035</v>
      </c>
      <c r="D50" s="96">
        <v>4015</v>
      </c>
      <c r="E50" s="96">
        <v>260</v>
      </c>
      <c r="F50" s="96">
        <v>25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566</v>
      </c>
      <c r="C51" s="38">
        <v>212</v>
      </c>
      <c r="D51" s="38">
        <v>286</v>
      </c>
      <c r="E51" s="38">
        <v>36</v>
      </c>
      <c r="F51" s="38">
        <v>32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128876</v>
      </c>
      <c r="J70" s="38">
        <f>+J71+J75</f>
        <v>89963</v>
      </c>
      <c r="K70" s="38">
        <f>+K71+K75</f>
        <v>14216</v>
      </c>
      <c r="L70" s="38">
        <f>+L71+L75</f>
        <v>24697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108814</v>
      </c>
      <c r="J71" s="39">
        <f>+J72+J73+J74</f>
        <v>87382</v>
      </c>
      <c r="K71" s="39">
        <f>+K72+K73+K74</f>
        <v>13596</v>
      </c>
      <c r="L71" s="39">
        <f>+L72+L73+L74</f>
        <v>7836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71752</v>
      </c>
      <c r="J72" s="39">
        <v>63764</v>
      </c>
      <c r="K72" s="39">
        <v>2783</v>
      </c>
      <c r="L72" s="39">
        <v>5205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135</v>
      </c>
      <c r="J73" s="39">
        <v>36</v>
      </c>
      <c r="K73" s="39">
        <v>56</v>
      </c>
      <c r="L73" s="39">
        <v>43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36927</v>
      </c>
      <c r="J74" s="39">
        <v>23582</v>
      </c>
      <c r="K74" s="39">
        <v>10757</v>
      </c>
      <c r="L74" s="39">
        <v>2588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20062</v>
      </c>
      <c r="J75" s="39">
        <v>2581</v>
      </c>
      <c r="K75" s="39">
        <v>620</v>
      </c>
      <c r="L75" s="39">
        <v>16861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-11227</v>
      </c>
      <c r="J76" s="38">
        <f>+J77+J78</f>
        <v>-5103</v>
      </c>
      <c r="K76" s="38">
        <f>+K77+K78</f>
        <v>-2736</v>
      </c>
      <c r="L76" s="38">
        <f>+L77+L78</f>
        <v>-1256</v>
      </c>
      <c r="M76" s="38">
        <f>+M77+M78</f>
        <v>-2132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-7438</v>
      </c>
      <c r="J77" s="39">
        <v>-4363</v>
      </c>
      <c r="K77" s="39">
        <v>-1882</v>
      </c>
      <c r="L77" s="39">
        <v>-1193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-3789</v>
      </c>
      <c r="J78" s="39">
        <v>-740</v>
      </c>
      <c r="K78" s="39">
        <v>-854</v>
      </c>
      <c r="L78" s="39">
        <v>-63</v>
      </c>
      <c r="M78" s="39">
        <v>-2132</v>
      </c>
    </row>
    <row r="79" spans="2:13" s="17" customFormat="1" ht="16.149999999999999" customHeight="1">
      <c r="B79" s="38">
        <f>+B80+B81+B82</f>
        <v>30740</v>
      </c>
      <c r="C79" s="38">
        <f>+C80+C81+C82</f>
        <v>27691</v>
      </c>
      <c r="D79" s="38">
        <f>+D80+D81+D82</f>
        <v>4208</v>
      </c>
      <c r="E79" s="38">
        <f>+E80+E81+E82</f>
        <v>700</v>
      </c>
      <c r="F79" s="38">
        <f>+F80+F81+F82</f>
        <v>2</v>
      </c>
      <c r="G79" s="77" t="s">
        <v>48</v>
      </c>
      <c r="H79" s="61" t="s">
        <v>49</v>
      </c>
      <c r="I79" s="38">
        <f>I80+I81+I82</f>
        <v>9184</v>
      </c>
      <c r="J79" s="38">
        <f>+J80+J81+J82</f>
        <v>8588</v>
      </c>
      <c r="K79" s="38">
        <f>+K80+K81+K82</f>
        <v>597</v>
      </c>
      <c r="L79" s="38">
        <f>+L80+L81+L82</f>
        <v>509</v>
      </c>
      <c r="M79" s="38">
        <f>+M80+M81+M82</f>
        <v>1351</v>
      </c>
    </row>
    <row r="80" spans="2:13" s="19" customFormat="1" ht="16.149999999999999" customHeight="1">
      <c r="B80" s="39">
        <v>30729</v>
      </c>
      <c r="C80" s="48">
        <v>27683</v>
      </c>
      <c r="D80" s="48">
        <v>4208</v>
      </c>
      <c r="E80" s="48">
        <v>697</v>
      </c>
      <c r="F80" s="48">
        <v>2</v>
      </c>
      <c r="G80" s="27" t="s">
        <v>50</v>
      </c>
      <c r="H80" s="27" t="s">
        <v>133</v>
      </c>
      <c r="I80" s="48">
        <v>3999</v>
      </c>
      <c r="J80" s="48">
        <v>3819</v>
      </c>
      <c r="K80" s="48">
        <v>339</v>
      </c>
      <c r="L80" s="48">
        <v>351</v>
      </c>
      <c r="M80" s="48">
        <v>1351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4602</v>
      </c>
      <c r="J81" s="48">
        <v>4278</v>
      </c>
      <c r="K81" s="48">
        <v>253</v>
      </c>
      <c r="L81" s="48">
        <v>71</v>
      </c>
      <c r="M81" s="48">
        <v>0</v>
      </c>
    </row>
    <row r="82" spans="2:13" s="19" customFormat="1" ht="16.149999999999999" customHeight="1">
      <c r="B82" s="39">
        <v>11</v>
      </c>
      <c r="C82" s="48">
        <v>8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583</v>
      </c>
      <c r="J82" s="48">
        <v>491</v>
      </c>
      <c r="K82" s="48">
        <v>5</v>
      </c>
      <c r="L82" s="48">
        <v>87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96093</v>
      </c>
      <c r="C85" s="41">
        <f>+J68+J70+J76+J79-C79</f>
        <v>65757</v>
      </c>
      <c r="D85" s="41">
        <f>+K68+K70+K76+K79-D79</f>
        <v>7869</v>
      </c>
      <c r="E85" s="41">
        <f>+L68+L70+L76+L79-E79</f>
        <v>23250</v>
      </c>
      <c r="F85" s="41">
        <f>+M68+M70+M76+M79-F79</f>
        <v>-783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96093</v>
      </c>
      <c r="J100" s="43">
        <f>+C85</f>
        <v>65757</v>
      </c>
      <c r="K100" s="43">
        <f>+D85</f>
        <v>7869</v>
      </c>
      <c r="L100" s="43">
        <f>+E85</f>
        <v>23250</v>
      </c>
      <c r="M100" s="43">
        <f>+F85</f>
        <v>-783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49</v>
      </c>
      <c r="C102" s="38">
        <f>+C103+C104</f>
        <v>21</v>
      </c>
      <c r="D102" s="38">
        <f>+D103+D104</f>
        <v>10</v>
      </c>
      <c r="E102" s="38">
        <f>+E103+E104</f>
        <v>18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110007</v>
      </c>
      <c r="J102" s="38">
        <f>+J103+J104</f>
        <v>62613</v>
      </c>
      <c r="K102" s="38">
        <f>+K103+K104</f>
        <v>38841</v>
      </c>
      <c r="L102" s="38">
        <f>+L103+L104</f>
        <v>8553</v>
      </c>
      <c r="M102" s="38">
        <f>+M103+M104</f>
        <v>0</v>
      </c>
    </row>
    <row r="103" spans="2:13" s="19" customFormat="1" ht="16.149999999999999" customHeight="1">
      <c r="B103" s="39">
        <v>49</v>
      </c>
      <c r="C103" s="39">
        <v>21</v>
      </c>
      <c r="D103" s="39">
        <v>10</v>
      </c>
      <c r="E103" s="39">
        <v>18</v>
      </c>
      <c r="F103" s="39">
        <v>0</v>
      </c>
      <c r="G103" s="69" t="s">
        <v>60</v>
      </c>
      <c r="H103" s="70" t="s">
        <v>61</v>
      </c>
      <c r="I103" s="39">
        <v>105907</v>
      </c>
      <c r="J103" s="39">
        <v>62283</v>
      </c>
      <c r="K103" s="39">
        <v>37784</v>
      </c>
      <c r="L103" s="39">
        <v>5840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4100</v>
      </c>
      <c r="J104" s="39">
        <v>330</v>
      </c>
      <c r="K104" s="39">
        <v>1057</v>
      </c>
      <c r="L104" s="39">
        <v>2713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135573</v>
      </c>
      <c r="J105" s="38">
        <f>+J106+J107+J108</f>
        <v>10253</v>
      </c>
      <c r="K105" s="38">
        <f>+K106+K107+K108</f>
        <v>286</v>
      </c>
      <c r="L105" s="38">
        <f>+L106+L107+L108</f>
        <v>260</v>
      </c>
      <c r="M105" s="38">
        <f>+M106+M107+M108</f>
        <v>124774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91708</v>
      </c>
      <c r="J106" s="39">
        <v>1932</v>
      </c>
      <c r="K106" s="39">
        <v>0</v>
      </c>
      <c r="L106" s="39">
        <v>0</v>
      </c>
      <c r="M106" s="39">
        <v>89776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7335</v>
      </c>
      <c r="J107" s="39">
        <v>6764</v>
      </c>
      <c r="K107" s="39">
        <v>286</v>
      </c>
      <c r="L107" s="39">
        <v>260</v>
      </c>
      <c r="M107" s="39">
        <v>25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36530</v>
      </c>
      <c r="J108" s="39">
        <v>1557</v>
      </c>
      <c r="K108" s="39">
        <v>0</v>
      </c>
      <c r="L108" s="39">
        <v>0</v>
      </c>
      <c r="M108" s="39">
        <v>34973</v>
      </c>
    </row>
    <row r="109" spans="2:13" s="17" customFormat="1" ht="15">
      <c r="B109" s="38">
        <v>173709</v>
      </c>
      <c r="C109" s="38">
        <v>17647</v>
      </c>
      <c r="D109" s="38">
        <v>3547</v>
      </c>
      <c r="E109" s="38">
        <v>521</v>
      </c>
      <c r="F109" s="38">
        <v>151994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148020</v>
      </c>
      <c r="C110" s="39">
        <v>0</v>
      </c>
      <c r="D110" s="39">
        <v>0</v>
      </c>
      <c r="E110" s="39">
        <v>0</v>
      </c>
      <c r="F110" s="39">
        <v>148020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16074</v>
      </c>
      <c r="C111" s="39">
        <v>15428</v>
      </c>
      <c r="D111" s="39">
        <v>361</v>
      </c>
      <c r="E111" s="39">
        <v>260</v>
      </c>
      <c r="F111" s="39">
        <v>25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9615</v>
      </c>
      <c r="C112" s="39">
        <v>2219</v>
      </c>
      <c r="D112" s="39">
        <v>3186</v>
      </c>
      <c r="E112" s="39">
        <v>261</v>
      </c>
      <c r="F112" s="39">
        <v>3949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17142</v>
      </c>
      <c r="C113" s="38">
        <f>+C114+C115+C116+C117+C118+C119</f>
        <v>121808</v>
      </c>
      <c r="D113" s="38">
        <f>+D114+D115+D116+D117+D118+D119</f>
        <v>17527</v>
      </c>
      <c r="E113" s="38">
        <f>+E114+E115+E116+E117+E118+E119</f>
        <v>12477</v>
      </c>
      <c r="F113" s="38">
        <f>+F114+F115+F116+F117+F118+F119</f>
        <v>3365</v>
      </c>
      <c r="G113" s="77" t="s">
        <v>69</v>
      </c>
      <c r="H113" s="61" t="s">
        <v>70</v>
      </c>
      <c r="I113" s="38">
        <f>+I114+I115+I116+I117+I118+I119</f>
        <v>7599</v>
      </c>
      <c r="J113" s="38">
        <f>+J114+J115+J116+J117+J118+J119</f>
        <v>13727</v>
      </c>
      <c r="K113" s="38">
        <f>+K114+K115+K116+K117+K118+K119</f>
        <v>87738</v>
      </c>
      <c r="L113" s="38">
        <f>+L114+L115+L116+L117+L118+L119</f>
        <v>25997</v>
      </c>
      <c r="M113" s="38">
        <f>+M114+M115+M116+M117+M118+M119</f>
        <v>18172</v>
      </c>
    </row>
    <row r="114" spans="2:14" s="19" customFormat="1" ht="16.149999999999999" customHeight="1">
      <c r="B114" s="39">
        <v>194</v>
      </c>
      <c r="C114" s="39">
        <v>26</v>
      </c>
      <c r="D114" s="39">
        <v>63</v>
      </c>
      <c r="E114" s="39">
        <v>103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144</v>
      </c>
      <c r="J115" s="39">
        <v>15</v>
      </c>
      <c r="K115" s="39">
        <v>34</v>
      </c>
      <c r="L115" s="39">
        <v>95</v>
      </c>
      <c r="M115" s="39">
        <v>0</v>
      </c>
    </row>
    <row r="116" spans="2:14" s="19" customFormat="1" ht="16.149999999999999" customHeight="1">
      <c r="B116" s="39">
        <v>0</v>
      </c>
      <c r="C116" s="39">
        <v>108598</v>
      </c>
      <c r="D116" s="39">
        <v>15273</v>
      </c>
      <c r="E116" s="39">
        <v>10813</v>
      </c>
      <c r="F116" s="39">
        <v>3351</v>
      </c>
      <c r="G116" s="69" t="s">
        <v>75</v>
      </c>
      <c r="H116" s="70" t="s">
        <v>160</v>
      </c>
      <c r="I116" s="39">
        <v>0</v>
      </c>
      <c r="J116" s="39">
        <v>10590</v>
      </c>
      <c r="K116" s="39">
        <v>85978</v>
      </c>
      <c r="L116" s="39">
        <v>24269</v>
      </c>
      <c r="M116" s="39">
        <v>17198</v>
      </c>
    </row>
    <row r="117" spans="2:14" s="19" customFormat="1" ht="16.149999999999999" customHeight="1">
      <c r="B117" s="39">
        <v>1152</v>
      </c>
      <c r="C117" s="39">
        <v>1152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1173</v>
      </c>
      <c r="J117" s="39">
        <v>365</v>
      </c>
      <c r="K117" s="39">
        <v>462</v>
      </c>
      <c r="L117" s="39">
        <v>2</v>
      </c>
      <c r="M117" s="39">
        <v>344</v>
      </c>
    </row>
    <row r="118" spans="2:14" s="19" customFormat="1" ht="16.149999999999999" customHeight="1">
      <c r="B118" s="39">
        <v>5788</v>
      </c>
      <c r="C118" s="39">
        <v>2024</v>
      </c>
      <c r="D118" s="39">
        <v>2191</v>
      </c>
      <c r="E118" s="39">
        <v>1561</v>
      </c>
      <c r="F118" s="39">
        <v>12</v>
      </c>
      <c r="G118" s="27" t="s">
        <v>78</v>
      </c>
      <c r="H118" s="27" t="s">
        <v>79</v>
      </c>
      <c r="I118" s="39">
        <v>6282</v>
      </c>
      <c r="J118" s="39">
        <v>2757</v>
      </c>
      <c r="K118" s="39">
        <v>1264</v>
      </c>
      <c r="L118" s="39">
        <v>1631</v>
      </c>
      <c r="M118" s="39">
        <v>630</v>
      </c>
    </row>
    <row r="119" spans="2:14" s="51" customFormat="1" ht="16.149999999999999" customHeight="1">
      <c r="B119" s="39">
        <v>10008</v>
      </c>
      <c r="C119" s="39">
        <v>10008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158372</v>
      </c>
      <c r="C122" s="41">
        <f>+J100+J102+J105+J113-C102-C109-C113</f>
        <v>12874</v>
      </c>
      <c r="D122" s="41">
        <f>+K100+K102+K105+K113-D102-D109-D113</f>
        <v>113650</v>
      </c>
      <c r="E122" s="41">
        <f>+L100+L102+L105+L113-E102-E109-E113</f>
        <v>45044</v>
      </c>
      <c r="F122" s="41">
        <f>+M100+M102+M105+M113-F102-F109-F113</f>
        <v>-13196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158372</v>
      </c>
      <c r="J137" s="43">
        <f>+C122</f>
        <v>12874</v>
      </c>
      <c r="K137" s="43">
        <f>+D122</f>
        <v>113650</v>
      </c>
      <c r="L137" s="43">
        <f>+E122</f>
        <v>45044</v>
      </c>
      <c r="M137" s="43">
        <f>+F122</f>
        <v>-13196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122741</v>
      </c>
      <c r="C139" s="38">
        <f>+C140+C141</f>
        <v>2735</v>
      </c>
      <c r="D139" s="38">
        <f>+D140+D141</f>
        <v>103408</v>
      </c>
      <c r="E139" s="38">
        <f>+E140+E141</f>
        <v>13235</v>
      </c>
      <c r="F139" s="38">
        <f>+F140+F141</f>
        <v>3363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93468</v>
      </c>
      <c r="C140" s="39">
        <v>1511</v>
      </c>
      <c r="D140" s="39">
        <v>76671</v>
      </c>
      <c r="E140" s="39">
        <v>12465</v>
      </c>
      <c r="F140" s="39">
        <v>2821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29273</v>
      </c>
      <c r="C141" s="39">
        <v>1224</v>
      </c>
      <c r="D141" s="39">
        <v>26737</v>
      </c>
      <c r="E141" s="39">
        <v>770</v>
      </c>
      <c r="F141" s="39">
        <v>542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35631</v>
      </c>
      <c r="C144" s="41">
        <f>+J137-C139</f>
        <v>10139</v>
      </c>
      <c r="D144" s="41">
        <f>+K137-D139</f>
        <v>10242</v>
      </c>
      <c r="E144" s="41">
        <f>+L137-E139</f>
        <v>31809</v>
      </c>
      <c r="F144" s="41">
        <f>+M137-F139</f>
        <v>-16559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158372</v>
      </c>
      <c r="J161" s="43">
        <f>+C122</f>
        <v>12874</v>
      </c>
      <c r="K161" s="43">
        <f>+D122</f>
        <v>113650</v>
      </c>
      <c r="L161" s="43">
        <f>+E122</f>
        <v>45044</v>
      </c>
      <c r="M161" s="43">
        <f>+F122</f>
        <v>-13196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212863</v>
      </c>
      <c r="C163" s="38">
        <f>+J16-J17-J18+C141-J20</f>
        <v>39032</v>
      </c>
      <c r="D163" s="38">
        <f>+K16-K17-K18+D141-K20</f>
        <v>127645</v>
      </c>
      <c r="E163" s="38">
        <f>+L16-L17-L18+E141-L20</f>
        <v>41727</v>
      </c>
      <c r="F163" s="38">
        <f>+M16-M17-M18+F141-M20</f>
        <v>4459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122741</v>
      </c>
      <c r="C164" s="39">
        <f>+C139</f>
        <v>2735</v>
      </c>
      <c r="D164" s="39">
        <f>+D139</f>
        <v>103408</v>
      </c>
      <c r="E164" s="39">
        <f>+E139</f>
        <v>13235</v>
      </c>
      <c r="F164" s="39">
        <f>+F139</f>
        <v>3363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90122</v>
      </c>
      <c r="C165" s="39">
        <f>+C163-C164</f>
        <v>36297</v>
      </c>
      <c r="D165" s="39">
        <f>+D163-D164</f>
        <v>24237</v>
      </c>
      <c r="E165" s="39">
        <f>+E163-E164</f>
        <v>28492</v>
      </c>
      <c r="F165" s="39">
        <f>+F163-F164</f>
        <v>1096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-54491</v>
      </c>
      <c r="C169" s="41">
        <f>+J161-C163-C166</f>
        <v>-26158</v>
      </c>
      <c r="D169" s="41">
        <f>+K161-D163-D166</f>
        <v>-13995</v>
      </c>
      <c r="E169" s="41">
        <f>+L161-E163-E166</f>
        <v>3317</v>
      </c>
      <c r="F169" s="41">
        <f>+M161-F163-F166</f>
        <v>-17655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35631</v>
      </c>
      <c r="J184" s="43">
        <f>+C144</f>
        <v>10139</v>
      </c>
      <c r="K184" s="43">
        <f>+D144</f>
        <v>10242</v>
      </c>
      <c r="L184" s="43">
        <f>+E144</f>
        <v>31809</v>
      </c>
      <c r="M184" s="43">
        <f>+F144</f>
        <v>-16559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90122</v>
      </c>
      <c r="C186" s="38">
        <f>+C187</f>
        <v>36297</v>
      </c>
      <c r="D186" s="38">
        <f>+D187</f>
        <v>24237</v>
      </c>
      <c r="E186" s="38">
        <f>+E187</f>
        <v>28492</v>
      </c>
      <c r="F186" s="38">
        <f>+F187</f>
        <v>1096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90122</v>
      </c>
      <c r="C187" s="39">
        <f t="shared" si="2"/>
        <v>36297</v>
      </c>
      <c r="D187" s="39">
        <f t="shared" si="2"/>
        <v>24237</v>
      </c>
      <c r="E187" s="39">
        <f t="shared" si="2"/>
        <v>28492</v>
      </c>
      <c r="F187" s="39">
        <f t="shared" si="2"/>
        <v>1096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-54491</v>
      </c>
      <c r="C191" s="41">
        <f>+J184-C186</f>
        <v>-26158</v>
      </c>
      <c r="D191" s="41">
        <f>+K184-D186</f>
        <v>-13995</v>
      </c>
      <c r="E191" s="41">
        <f>+L184-E186</f>
        <v>3317</v>
      </c>
      <c r="F191" s="41">
        <f>+M184-F186</f>
        <v>-17655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-54491</v>
      </c>
      <c r="J209" s="43">
        <f>+C191</f>
        <v>-26158</v>
      </c>
      <c r="K209" s="43">
        <f>+D191</f>
        <v>-13995</v>
      </c>
      <c r="L209" s="43">
        <f>+E191</f>
        <v>3317</v>
      </c>
      <c r="M209" s="43">
        <f>+F191</f>
        <v>-17655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9031</v>
      </c>
      <c r="J211" s="38">
        <f>+J212+J213+J214</f>
        <v>2018</v>
      </c>
      <c r="K211" s="38">
        <f>+K212+K213+K214</f>
        <v>5805</v>
      </c>
      <c r="L211" s="38">
        <f>+L212+L213+L214</f>
        <v>4395</v>
      </c>
      <c r="M211" s="38">
        <f>+M212+M213+M214</f>
        <v>26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6429</v>
      </c>
      <c r="J212" s="39">
        <v>1089</v>
      </c>
      <c r="K212" s="39">
        <v>2423</v>
      </c>
      <c r="L212" s="39">
        <v>2917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1907</v>
      </c>
      <c r="J213" s="39">
        <v>291</v>
      </c>
      <c r="K213" s="39">
        <v>1452</v>
      </c>
      <c r="L213" s="39">
        <v>164</v>
      </c>
      <c r="M213" s="39">
        <v>0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695</v>
      </c>
      <c r="J214" s="39">
        <v>638</v>
      </c>
      <c r="K214" s="39">
        <v>1930</v>
      </c>
      <c r="L214" s="39">
        <v>1314</v>
      </c>
      <c r="M214" s="39">
        <v>26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336</v>
      </c>
      <c r="K216" s="40">
        <v>1675</v>
      </c>
      <c r="L216" s="40">
        <v>1176</v>
      </c>
      <c r="M216" s="40">
        <v>26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-7259</v>
      </c>
      <c r="J217" s="38">
        <f>+J218+J219+J220</f>
        <v>-5971</v>
      </c>
      <c r="K217" s="38">
        <f>+K218+K219+K220</f>
        <v>-3540</v>
      </c>
      <c r="L217" s="38">
        <f>+L218+L219+L220</f>
        <v>-961</v>
      </c>
      <c r="M217" s="38">
        <f>+M218+M219+M220</f>
        <v>0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-3016</v>
      </c>
      <c r="J219" s="39">
        <v>-776</v>
      </c>
      <c r="K219" s="39">
        <v>-1765</v>
      </c>
      <c r="L219" s="39">
        <v>-475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-4243</v>
      </c>
      <c r="J220" s="39">
        <v>-5195</v>
      </c>
      <c r="K220" s="39">
        <v>-1775</v>
      </c>
      <c r="L220" s="39">
        <v>-486</v>
      </c>
      <c r="M220" s="39">
        <v>0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-1618</v>
      </c>
      <c r="K222" s="40">
        <v>-1370</v>
      </c>
      <c r="L222" s="40">
        <v>-225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-52719</v>
      </c>
      <c r="C225" s="41">
        <f>+J209+J211+J217</f>
        <v>-30111</v>
      </c>
      <c r="D225" s="41">
        <f>+K209+K211+K217</f>
        <v>-11730</v>
      </c>
      <c r="E225" s="41">
        <f>+L209+L211+L217</f>
        <v>6751</v>
      </c>
      <c r="F225" s="41">
        <f>+M209+M211+M217</f>
        <v>-17629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-52719</v>
      </c>
      <c r="J240" s="43">
        <f>+C225</f>
        <v>-30111</v>
      </c>
      <c r="K240" s="43">
        <f>+D225</f>
        <v>-11730</v>
      </c>
      <c r="L240" s="43">
        <f>+E225</f>
        <v>6751</v>
      </c>
      <c r="M240" s="43">
        <f>+F225</f>
        <v>-17629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22073</v>
      </c>
      <c r="C242" s="38">
        <f t="shared" ref="C242:F242" si="3">C243+C245</f>
        <v>7279</v>
      </c>
      <c r="D242" s="38">
        <f t="shared" si="3"/>
        <v>9569</v>
      </c>
      <c r="E242" s="38">
        <f t="shared" si="3"/>
        <v>5086</v>
      </c>
      <c r="F242" s="38">
        <f t="shared" si="3"/>
        <v>139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22238</v>
      </c>
      <c r="C243" s="42">
        <v>7371</v>
      </c>
      <c r="D243" s="42">
        <v>9582</v>
      </c>
      <c r="E243" s="42">
        <v>5146</v>
      </c>
      <c r="F243" s="42">
        <v>139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-27853</v>
      </c>
      <c r="C244" s="38">
        <f t="shared" ref="C244:F244" si="4">-C25</f>
        <v>-9727</v>
      </c>
      <c r="D244" s="38">
        <f t="shared" si="4"/>
        <v>-11866</v>
      </c>
      <c r="E244" s="38">
        <f t="shared" si="4"/>
        <v>-5893</v>
      </c>
      <c r="F244" s="38">
        <f t="shared" si="4"/>
        <v>-367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-165</v>
      </c>
      <c r="C245" s="42">
        <v>-92</v>
      </c>
      <c r="D245" s="42">
        <v>-13</v>
      </c>
      <c r="E245" s="42">
        <v>-60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954</v>
      </c>
      <c r="C246" s="38">
        <v>324</v>
      </c>
      <c r="D246" s="38">
        <v>58</v>
      </c>
      <c r="E246" s="38">
        <v>572</v>
      </c>
      <c r="F246" s="38">
        <v>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-47893</v>
      </c>
      <c r="C248" s="41">
        <f>+J240-C243-C244-C245-C246</f>
        <v>-27987</v>
      </c>
      <c r="D248" s="41">
        <f>+K240-D243-D244-D245-D246</f>
        <v>-9491</v>
      </c>
      <c r="E248" s="41">
        <f>+L240-E243-E244-E245-E246</f>
        <v>6986</v>
      </c>
      <c r="F248" s="41">
        <f>+M240-F243-F244-F245-F246</f>
        <v>-17401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27" priority="2" operator="notEqual">
      <formula>B47+B48</formula>
    </cfRule>
  </conditionalFormatting>
  <conditionalFormatting sqref="B109:F109">
    <cfRule type="cellIs" dxfId="26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265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43258</v>
      </c>
      <c r="H16" s="38">
        <f>+C46+C51+C52+C21+C25</f>
        <v>30268</v>
      </c>
      <c r="I16" s="38">
        <f>+D46+D51+D52+D21+D25</f>
        <v>12990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2711</v>
      </c>
      <c r="H17" s="39">
        <v>621</v>
      </c>
      <c r="I17" s="39">
        <v>2090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2135</v>
      </c>
      <c r="H18" s="39">
        <v>161</v>
      </c>
      <c r="I18" s="39">
        <v>1974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38412</v>
      </c>
      <c r="H19" s="39">
        <f>+H16-H17-H18</f>
        <v>29486</v>
      </c>
      <c r="I19" s="39">
        <f>+I16-I17-I18</f>
        <v>8926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604</v>
      </c>
      <c r="H20" s="47">
        <v>379</v>
      </c>
      <c r="I20" s="47">
        <v>225</v>
      </c>
    </row>
    <row r="21" spans="2:9" s="17" customFormat="1" ht="16.149999999999999" customHeight="1">
      <c r="B21" s="38">
        <v>9765</v>
      </c>
      <c r="C21" s="38">
        <v>5350</v>
      </c>
      <c r="D21" s="38">
        <v>4415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33493</v>
      </c>
      <c r="C23" s="41">
        <f>+H16-C21</f>
        <v>24918</v>
      </c>
      <c r="D23" s="41">
        <f>+I16-D21</f>
        <v>8575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9727</v>
      </c>
      <c r="C25" s="38">
        <v>6663</v>
      </c>
      <c r="D25" s="38">
        <v>3064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23766</v>
      </c>
      <c r="C27" s="41">
        <f>+C23-C25</f>
        <v>18255</v>
      </c>
      <c r="D27" s="41">
        <f>+D23-D25</f>
        <v>5511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23766</v>
      </c>
      <c r="H44" s="43">
        <f>+C27</f>
        <v>18255</v>
      </c>
      <c r="I44" s="43">
        <f>+D27</f>
        <v>5511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23554</v>
      </c>
      <c r="C46" s="38">
        <v>18220</v>
      </c>
      <c r="D46" s="38">
        <v>5334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18240</v>
      </c>
      <c r="C47" s="39">
        <v>13704</v>
      </c>
      <c r="D47" s="39">
        <v>4536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5314</v>
      </c>
      <c r="C48" s="39">
        <f>SUM(C49:C50)</f>
        <v>4516</v>
      </c>
      <c r="D48" s="39">
        <f>SUM(D49:D50)</f>
        <v>798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2279</v>
      </c>
      <c r="C49" s="96">
        <v>1513</v>
      </c>
      <c r="D49" s="96">
        <v>766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3035</v>
      </c>
      <c r="C50" s="96">
        <v>3003</v>
      </c>
      <c r="D50" s="96">
        <v>32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212</v>
      </c>
      <c r="C51" s="38">
        <v>35</v>
      </c>
      <c r="D51" s="38">
        <v>177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89963</v>
      </c>
      <c r="H70" s="38">
        <f>+H71+H75</f>
        <v>88416</v>
      </c>
      <c r="I70" s="38">
        <f>+I71+I75</f>
        <v>1547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87382</v>
      </c>
      <c r="H71" s="39">
        <f>+H72+H73+H74</f>
        <v>87032</v>
      </c>
      <c r="I71" s="39">
        <f>+I72+I73+I74</f>
        <v>350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63764</v>
      </c>
      <c r="H72" s="39">
        <v>63764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36</v>
      </c>
      <c r="H73" s="39">
        <v>36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23582</v>
      </c>
      <c r="H74" s="39">
        <v>23232</v>
      </c>
      <c r="I74" s="39">
        <v>350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2581</v>
      </c>
      <c r="H75" s="39">
        <v>1384</v>
      </c>
      <c r="I75" s="39">
        <v>1197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-5103</v>
      </c>
      <c r="H76" s="38">
        <f>+H77+H78</f>
        <v>-4684</v>
      </c>
      <c r="I76" s="38">
        <f>+I77+I78</f>
        <v>-419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-4363</v>
      </c>
      <c r="H77" s="39">
        <v>-4279</v>
      </c>
      <c r="I77" s="39">
        <v>-84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-740</v>
      </c>
      <c r="H78" s="39">
        <v>-405</v>
      </c>
      <c r="I78" s="39">
        <v>-335</v>
      </c>
    </row>
    <row r="79" spans="2:9" s="17" customFormat="1" ht="16.149999999999999" customHeight="1">
      <c r="B79" s="38">
        <f>+B80+B81+B82</f>
        <v>27691</v>
      </c>
      <c r="C79" s="38">
        <f>+C80+C81+C82</f>
        <v>27458</v>
      </c>
      <c r="D79" s="38">
        <f>+D80+D81+D82</f>
        <v>479</v>
      </c>
      <c r="E79" s="77" t="s">
        <v>48</v>
      </c>
      <c r="F79" s="61" t="s">
        <v>49</v>
      </c>
      <c r="G79" s="38">
        <f>G80+G81+G82</f>
        <v>8588</v>
      </c>
      <c r="H79" s="38">
        <f>+H80+H81+H82</f>
        <v>7597</v>
      </c>
      <c r="I79" s="38">
        <f>+I80+I81+I82</f>
        <v>1237</v>
      </c>
    </row>
    <row r="80" spans="2:9" s="19" customFormat="1" ht="16.149999999999999" customHeight="1">
      <c r="B80" s="39">
        <v>27683</v>
      </c>
      <c r="C80" s="48">
        <v>27450</v>
      </c>
      <c r="D80" s="48">
        <v>479</v>
      </c>
      <c r="E80" s="27" t="s">
        <v>50</v>
      </c>
      <c r="F80" s="27" t="s">
        <v>133</v>
      </c>
      <c r="G80" s="48">
        <v>3819</v>
      </c>
      <c r="H80" s="48">
        <v>3038</v>
      </c>
      <c r="I80" s="48">
        <v>1027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4278</v>
      </c>
      <c r="H81" s="48">
        <v>4068</v>
      </c>
      <c r="I81" s="48">
        <v>210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491</v>
      </c>
      <c r="H82" s="48">
        <v>491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65757</v>
      </c>
      <c r="C85" s="41">
        <f>+H68+H70+H76+H79-C79</f>
        <v>63871</v>
      </c>
      <c r="D85" s="41">
        <f>+I68+I70+I76+I79-D79</f>
        <v>1886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65757</v>
      </c>
      <c r="H100" s="43">
        <f>+C85</f>
        <v>63871</v>
      </c>
      <c r="I100" s="43">
        <f>+D85</f>
        <v>1886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21</v>
      </c>
      <c r="C102" s="38">
        <f>+C103+C104</f>
        <v>0</v>
      </c>
      <c r="D102" s="38">
        <f>+D103+D104</f>
        <v>21</v>
      </c>
      <c r="E102" s="77" t="s">
        <v>58</v>
      </c>
      <c r="F102" s="61" t="s">
        <v>59</v>
      </c>
      <c r="G102" s="38">
        <f>+G103+G104</f>
        <v>62613</v>
      </c>
      <c r="H102" s="38">
        <f>+H103+H104</f>
        <v>62321</v>
      </c>
      <c r="I102" s="38">
        <f>+I103+I104</f>
        <v>292</v>
      </c>
    </row>
    <row r="103" spans="2:9" s="19" customFormat="1" ht="16.149999999999999" customHeight="1">
      <c r="B103" s="39">
        <v>21</v>
      </c>
      <c r="C103" s="39">
        <v>0</v>
      </c>
      <c r="D103" s="39">
        <v>21</v>
      </c>
      <c r="E103" s="69" t="s">
        <v>60</v>
      </c>
      <c r="F103" s="70" t="s">
        <v>61</v>
      </c>
      <c r="G103" s="39">
        <v>62283</v>
      </c>
      <c r="H103" s="39">
        <v>62283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330</v>
      </c>
      <c r="H104" s="39">
        <v>38</v>
      </c>
      <c r="I104" s="39">
        <v>292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10253</v>
      </c>
      <c r="H105" s="38">
        <f>+H106+H107+H108</f>
        <v>7833</v>
      </c>
      <c r="I105" s="38">
        <f>+I106+I107+I108</f>
        <v>2420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1932</v>
      </c>
      <c r="H106" s="39">
        <v>0</v>
      </c>
      <c r="I106" s="39">
        <v>1932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6764</v>
      </c>
      <c r="H107" s="39">
        <v>6732</v>
      </c>
      <c r="I107" s="39">
        <v>32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1557</v>
      </c>
      <c r="H108" s="39">
        <v>1101</v>
      </c>
      <c r="I108" s="39">
        <v>456</v>
      </c>
    </row>
    <row r="109" spans="2:9" s="17" customFormat="1" ht="15">
      <c r="B109" s="38">
        <v>17647</v>
      </c>
      <c r="C109" s="38">
        <v>15302</v>
      </c>
      <c r="D109" s="38">
        <v>2345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15428</v>
      </c>
      <c r="C111" s="39">
        <v>13373</v>
      </c>
      <c r="D111" s="39">
        <v>2055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2219</v>
      </c>
      <c r="C112" s="39">
        <v>1929</v>
      </c>
      <c r="D112" s="39">
        <v>290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121808</v>
      </c>
      <c r="C113" s="38">
        <f>+C114+C115+C116+C117+C118+C119</f>
        <v>127233</v>
      </c>
      <c r="D113" s="38">
        <f>+D114+D115+D116+D117+D118+D119</f>
        <v>871</v>
      </c>
      <c r="E113" s="77" t="s">
        <v>69</v>
      </c>
      <c r="F113" s="61" t="s">
        <v>70</v>
      </c>
      <c r="G113" s="38">
        <f>+G114+G115+G116+G117+G118+G119</f>
        <v>13727</v>
      </c>
      <c r="H113" s="38">
        <f>+H114+H115+H116+H117+H118+H119</f>
        <v>12887</v>
      </c>
      <c r="I113" s="38">
        <f>+I114+I115+I116+I117+I118+I119</f>
        <v>7136</v>
      </c>
    </row>
    <row r="114" spans="2:10" s="19" customFormat="1" ht="16.149999999999999" customHeight="1">
      <c r="B114" s="39">
        <v>26</v>
      </c>
      <c r="C114" s="39">
        <v>10</v>
      </c>
      <c r="D114" s="39">
        <v>16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15</v>
      </c>
      <c r="H115" s="39">
        <v>9</v>
      </c>
      <c r="I115" s="39">
        <v>6</v>
      </c>
    </row>
    <row r="116" spans="2:10" s="19" customFormat="1" ht="16.149999999999999" customHeight="1">
      <c r="B116" s="39">
        <v>108598</v>
      </c>
      <c r="C116" s="39">
        <v>114424</v>
      </c>
      <c r="D116" s="39">
        <v>470</v>
      </c>
      <c r="E116" s="69" t="s">
        <v>75</v>
      </c>
      <c r="F116" s="70" t="s">
        <v>160</v>
      </c>
      <c r="G116" s="39">
        <v>10590</v>
      </c>
      <c r="H116" s="39">
        <v>10692</v>
      </c>
      <c r="I116" s="39">
        <v>6194</v>
      </c>
    </row>
    <row r="117" spans="2:10" s="19" customFormat="1" ht="16.149999999999999" customHeight="1">
      <c r="B117" s="39">
        <v>1152</v>
      </c>
      <c r="C117" s="39">
        <v>1041</v>
      </c>
      <c r="D117" s="39">
        <v>111</v>
      </c>
      <c r="E117" s="69" t="s">
        <v>76</v>
      </c>
      <c r="F117" s="70" t="s">
        <v>77</v>
      </c>
      <c r="G117" s="39">
        <v>365</v>
      </c>
      <c r="H117" s="39">
        <v>182</v>
      </c>
      <c r="I117" s="39">
        <v>183</v>
      </c>
    </row>
    <row r="118" spans="2:10" s="19" customFormat="1" ht="16.149999999999999" customHeight="1">
      <c r="B118" s="39">
        <v>2024</v>
      </c>
      <c r="C118" s="39">
        <v>1750</v>
      </c>
      <c r="D118" s="39">
        <v>274</v>
      </c>
      <c r="E118" s="27" t="s">
        <v>78</v>
      </c>
      <c r="F118" s="27" t="s">
        <v>79</v>
      </c>
      <c r="G118" s="39">
        <v>2757</v>
      </c>
      <c r="H118" s="39">
        <v>2004</v>
      </c>
      <c r="I118" s="39">
        <v>753</v>
      </c>
    </row>
    <row r="119" spans="2:10" s="51" customFormat="1" ht="16.149999999999999" customHeight="1">
      <c r="B119" s="39">
        <v>10008</v>
      </c>
      <c r="C119" s="39">
        <v>10008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12874</v>
      </c>
      <c r="C122" s="41">
        <f>+H100+H102+H105+H113-C102-C109-C113</f>
        <v>4377</v>
      </c>
      <c r="D122" s="41">
        <f>+I100+I102+I105+I113-D102-D109-D113</f>
        <v>8497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12874</v>
      </c>
      <c r="H137" s="43">
        <f>+C122</f>
        <v>4377</v>
      </c>
      <c r="I137" s="43">
        <f>+D122</f>
        <v>8497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2735</v>
      </c>
      <c r="C139" s="38">
        <f>+C140+C141</f>
        <v>1346</v>
      </c>
      <c r="D139" s="38">
        <f>+D140+D141</f>
        <v>1389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1511</v>
      </c>
      <c r="C140" s="39">
        <v>839</v>
      </c>
      <c r="D140" s="39">
        <v>672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1224</v>
      </c>
      <c r="C141" s="39">
        <v>507</v>
      </c>
      <c r="D141" s="39">
        <v>717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10139</v>
      </c>
      <c r="C144" s="41">
        <f>+H137-C139</f>
        <v>3031</v>
      </c>
      <c r="D144" s="41">
        <f>+I137-D139</f>
        <v>7108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12874</v>
      </c>
      <c r="H161" s="43">
        <f>+C122</f>
        <v>4377</v>
      </c>
      <c r="I161" s="43">
        <f>+D122</f>
        <v>8497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39032</v>
      </c>
      <c r="C163" s="38">
        <f>+H16-H17-H18+C141-H20</f>
        <v>29614</v>
      </c>
      <c r="D163" s="38">
        <f>+I16-I17-I18+D141-I20</f>
        <v>9418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2735</v>
      </c>
      <c r="C164" s="39">
        <f>+C139</f>
        <v>1346</v>
      </c>
      <c r="D164" s="39">
        <f>+D139</f>
        <v>1389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36297</v>
      </c>
      <c r="C165" s="39">
        <f>+C163-C164</f>
        <v>28268</v>
      </c>
      <c r="D165" s="39">
        <f>+D163-D164</f>
        <v>8029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-26158</v>
      </c>
      <c r="C169" s="41">
        <f>+H161-C163-C166</f>
        <v>-25237</v>
      </c>
      <c r="D169" s="41">
        <f>+I161-D163-D166</f>
        <v>-921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10139</v>
      </c>
      <c r="H184" s="43">
        <f>+C144</f>
        <v>3031</v>
      </c>
      <c r="I184" s="43">
        <f>+D144</f>
        <v>7108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36297</v>
      </c>
      <c r="C186" s="38">
        <f>+C187</f>
        <v>28268</v>
      </c>
      <c r="D186" s="38">
        <f>+D187</f>
        <v>8029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36297</v>
      </c>
      <c r="C187" s="39">
        <f t="shared" si="0"/>
        <v>28268</v>
      </c>
      <c r="D187" s="39">
        <f t="shared" si="0"/>
        <v>8029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-26158</v>
      </c>
      <c r="C191" s="41">
        <f>+H184-C186</f>
        <v>-25237</v>
      </c>
      <c r="D191" s="41">
        <f>+I184-D186</f>
        <v>-921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-26158</v>
      </c>
      <c r="H209" s="43">
        <f>+C191</f>
        <v>-25237</v>
      </c>
      <c r="I209" s="43">
        <f>+D191</f>
        <v>-921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2018</v>
      </c>
      <c r="H211" s="38">
        <f>+H212+H213+H214</f>
        <v>605</v>
      </c>
      <c r="I211" s="38">
        <f>+I212+I213+I214</f>
        <v>3258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1089</v>
      </c>
      <c r="H212" s="39">
        <v>156</v>
      </c>
      <c r="I212" s="39">
        <v>933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291</v>
      </c>
      <c r="H213" s="39">
        <v>179</v>
      </c>
      <c r="I213" s="39">
        <v>112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638</v>
      </c>
      <c r="H214" s="39">
        <v>270</v>
      </c>
      <c r="I214" s="39">
        <v>2213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336</v>
      </c>
      <c r="H216" s="40">
        <v>197</v>
      </c>
      <c r="I216" s="40">
        <v>1984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-5971</v>
      </c>
      <c r="H217" s="38">
        <f>+H218+H219+H220</f>
        <v>-4744</v>
      </c>
      <c r="I217" s="38">
        <f>+I218+I219+I220</f>
        <v>-3072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-776</v>
      </c>
      <c r="H219" s="39">
        <v>-642</v>
      </c>
      <c r="I219" s="39">
        <v>-134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-5195</v>
      </c>
      <c r="H220" s="39">
        <v>-4102</v>
      </c>
      <c r="I220" s="39">
        <v>-2938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-1618</v>
      </c>
      <c r="H222" s="40">
        <v>-3230</v>
      </c>
      <c r="I222" s="40">
        <v>-233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-30111</v>
      </c>
      <c r="C225" s="41">
        <f>+H209+H211+H217</f>
        <v>-29376</v>
      </c>
      <c r="D225" s="41">
        <f>+I209+I211+I217</f>
        <v>-735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-30111</v>
      </c>
      <c r="H240" s="43">
        <f>+C225</f>
        <v>-29376</v>
      </c>
      <c r="I240" s="43">
        <f>+D225</f>
        <v>-735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7279</v>
      </c>
      <c r="C242" s="38">
        <f t="shared" ref="C242:D242" si="1">C243+C245</f>
        <v>4620</v>
      </c>
      <c r="D242" s="38">
        <f t="shared" si="1"/>
        <v>2659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7371</v>
      </c>
      <c r="C243" s="42">
        <v>4617</v>
      </c>
      <c r="D243" s="42">
        <v>2754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-9727</v>
      </c>
      <c r="C244" s="38">
        <v>-6663</v>
      </c>
      <c r="D244" s="38">
        <v>-3064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-92</v>
      </c>
      <c r="C245" s="42">
        <v>3</v>
      </c>
      <c r="D245" s="42">
        <v>-95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324</v>
      </c>
      <c r="C246" s="38">
        <v>267</v>
      </c>
      <c r="D246" s="38">
        <v>57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-27987</v>
      </c>
      <c r="C248" s="41">
        <f>+H240-C243-C244-C245-C246</f>
        <v>-27600</v>
      </c>
      <c r="D248" s="41">
        <f>+I240-D243-D244-D245-D246</f>
        <v>-387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25" priority="2" operator="notEqual">
      <formula>B47+B48</formula>
    </cfRule>
  </conditionalFormatting>
  <conditionalFormatting sqref="B109:D109">
    <cfRule type="cellIs" dxfId="24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271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212240</v>
      </c>
      <c r="J16" s="38">
        <f>+C46+C51+C52+C21+C25</f>
        <v>42861</v>
      </c>
      <c r="K16" s="38">
        <f>+D46+D51+D52+D21+D25</f>
        <v>115498</v>
      </c>
      <c r="L16" s="38">
        <f>+E46+E51+E52+E21+E25</f>
        <v>49942</v>
      </c>
      <c r="M16" s="38">
        <f>+F46+F51+F52+F21+F25</f>
        <v>3939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13403</v>
      </c>
      <c r="J17" s="39">
        <v>2792</v>
      </c>
      <c r="K17" s="39">
        <v>4751</v>
      </c>
      <c r="L17" s="39">
        <v>5796</v>
      </c>
      <c r="M17" s="39">
        <v>64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7420</v>
      </c>
      <c r="J18" s="39">
        <v>2133</v>
      </c>
      <c r="K18" s="39">
        <v>4965</v>
      </c>
      <c r="L18" s="39">
        <v>322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191417</v>
      </c>
      <c r="J19" s="39">
        <f>+J16-J17-J18</f>
        <v>37936</v>
      </c>
      <c r="K19" s="39">
        <f>+K16-K17-K18</f>
        <v>105782</v>
      </c>
      <c r="L19" s="39">
        <f>+L16-L17-L18</f>
        <v>43824</v>
      </c>
      <c r="M19" s="39">
        <f>+M16-M17-M18</f>
        <v>3875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4530</v>
      </c>
      <c r="J20" s="47">
        <v>630</v>
      </c>
      <c r="K20" s="47">
        <v>2435</v>
      </c>
      <c r="L20" s="47">
        <v>1461</v>
      </c>
      <c r="M20" s="47">
        <v>4</v>
      </c>
    </row>
    <row r="21" spans="2:13" s="17" customFormat="1" ht="16.149999999999999" customHeight="1">
      <c r="B21" s="38">
        <v>59846</v>
      </c>
      <c r="C21" s="38">
        <v>9363</v>
      </c>
      <c r="D21" s="38">
        <v>28268</v>
      </c>
      <c r="E21" s="38">
        <v>21162</v>
      </c>
      <c r="F21" s="38">
        <v>1053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152394</v>
      </c>
      <c r="C23" s="41">
        <f>+J16-C21</f>
        <v>33498</v>
      </c>
      <c r="D23" s="41">
        <f>+K16-D21</f>
        <v>87230</v>
      </c>
      <c r="E23" s="41">
        <f>+L16-E21</f>
        <v>28780</v>
      </c>
      <c r="F23" s="41">
        <f>+M16-F21</f>
        <v>2886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28279</v>
      </c>
      <c r="C25" s="38">
        <v>9907</v>
      </c>
      <c r="D25" s="38">
        <v>12046</v>
      </c>
      <c r="E25" s="38">
        <v>5974</v>
      </c>
      <c r="F25" s="38">
        <v>352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124115</v>
      </c>
      <c r="C27" s="41">
        <f>+C23-C25</f>
        <v>23591</v>
      </c>
      <c r="D27" s="41">
        <f>+D23-D25</f>
        <v>75184</v>
      </c>
      <c r="E27" s="41">
        <f>+E23-E25</f>
        <v>22806</v>
      </c>
      <c r="F27" s="41">
        <f>+F23-F25</f>
        <v>2534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124115</v>
      </c>
      <c r="J44" s="43">
        <f>+C27</f>
        <v>23591</v>
      </c>
      <c r="K44" s="43">
        <f>+D27</f>
        <v>75184</v>
      </c>
      <c r="L44" s="43">
        <f>+E27</f>
        <v>22806</v>
      </c>
      <c r="M44" s="43">
        <f>+F27</f>
        <v>2534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123501</v>
      </c>
      <c r="C46" s="38">
        <v>23363</v>
      </c>
      <c r="D46" s="38">
        <v>74853</v>
      </c>
      <c r="E46" s="38">
        <v>22774</v>
      </c>
      <c r="F46" s="38">
        <v>2511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96125</v>
      </c>
      <c r="C47" s="39">
        <v>18057</v>
      </c>
      <c r="D47" s="39">
        <v>58570</v>
      </c>
      <c r="E47" s="39">
        <v>17503</v>
      </c>
      <c r="F47" s="39">
        <v>1995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27376</v>
      </c>
      <c r="C48" s="39">
        <f>SUM(C49:C50)</f>
        <v>5306</v>
      </c>
      <c r="D48" s="39">
        <f>SUM(D49:D50)</f>
        <v>16283</v>
      </c>
      <c r="E48" s="39">
        <f>SUM(E49:E50)</f>
        <v>5271</v>
      </c>
      <c r="F48" s="39">
        <f>SUM(F49:F50)</f>
        <v>516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20205</v>
      </c>
      <c r="C49" s="96">
        <v>2372</v>
      </c>
      <c r="D49" s="96">
        <v>12341</v>
      </c>
      <c r="E49" s="96">
        <v>5001</v>
      </c>
      <c r="F49" s="96">
        <v>491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7171</v>
      </c>
      <c r="C50" s="96">
        <v>2934</v>
      </c>
      <c r="D50" s="96">
        <v>3942</v>
      </c>
      <c r="E50" s="96">
        <v>270</v>
      </c>
      <c r="F50" s="96">
        <v>25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614</v>
      </c>
      <c r="C51" s="38">
        <v>228</v>
      </c>
      <c r="D51" s="38">
        <v>331</v>
      </c>
      <c r="E51" s="38">
        <v>32</v>
      </c>
      <c r="F51" s="38">
        <v>23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135060</v>
      </c>
      <c r="J70" s="38">
        <f>+J71+J75</f>
        <v>93933</v>
      </c>
      <c r="K70" s="38">
        <f>+K71+K75</f>
        <v>15645</v>
      </c>
      <c r="L70" s="38">
        <f>+L71+L75</f>
        <v>25482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114717</v>
      </c>
      <c r="J71" s="39">
        <f>+J72+J73+J74</f>
        <v>91408</v>
      </c>
      <c r="K71" s="39">
        <f>+K72+K73+K74</f>
        <v>15044</v>
      </c>
      <c r="L71" s="39">
        <f>+L72+L73+L74</f>
        <v>8265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75599</v>
      </c>
      <c r="J72" s="39">
        <v>67237</v>
      </c>
      <c r="K72" s="39">
        <v>2919</v>
      </c>
      <c r="L72" s="39">
        <v>5443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129</v>
      </c>
      <c r="J73" s="39">
        <v>27</v>
      </c>
      <c r="K73" s="39">
        <v>58</v>
      </c>
      <c r="L73" s="39">
        <v>44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38989</v>
      </c>
      <c r="J74" s="39">
        <v>24144</v>
      </c>
      <c r="K74" s="39">
        <v>12067</v>
      </c>
      <c r="L74" s="39">
        <v>2778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20343</v>
      </c>
      <c r="J75" s="39">
        <v>2525</v>
      </c>
      <c r="K75" s="39">
        <v>601</v>
      </c>
      <c r="L75" s="39">
        <v>17217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-12126</v>
      </c>
      <c r="J76" s="38">
        <f>+J77+J78</f>
        <v>-5550</v>
      </c>
      <c r="K76" s="38">
        <f>+K77+K78</f>
        <v>-3185</v>
      </c>
      <c r="L76" s="38">
        <f>+L77+L78</f>
        <v>-1213</v>
      </c>
      <c r="M76" s="38">
        <f>+M77+M78</f>
        <v>-2178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-7860</v>
      </c>
      <c r="J77" s="39">
        <v>-4763</v>
      </c>
      <c r="K77" s="39">
        <v>-1929</v>
      </c>
      <c r="L77" s="39">
        <v>-1168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-4266</v>
      </c>
      <c r="J78" s="39">
        <v>-787</v>
      </c>
      <c r="K78" s="39">
        <v>-1256</v>
      </c>
      <c r="L78" s="39">
        <v>-45</v>
      </c>
      <c r="M78" s="39">
        <v>-2178</v>
      </c>
    </row>
    <row r="79" spans="2:13" s="17" customFormat="1" ht="16.149999999999999" customHeight="1">
      <c r="B79" s="38">
        <f>+B80+B81+B82</f>
        <v>29285</v>
      </c>
      <c r="C79" s="38">
        <f>+C80+C81+C82</f>
        <v>26177</v>
      </c>
      <c r="D79" s="38">
        <f>+D80+D81+D82</f>
        <v>4102</v>
      </c>
      <c r="E79" s="38">
        <f>+E80+E81+E82</f>
        <v>641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7870</v>
      </c>
      <c r="J79" s="38">
        <f>+J80+J81+J82</f>
        <v>7791</v>
      </c>
      <c r="K79" s="38">
        <f>+K80+K81+K82</f>
        <v>492</v>
      </c>
      <c r="L79" s="38">
        <f>+L80+L81+L82</f>
        <v>500</v>
      </c>
      <c r="M79" s="38">
        <f>+M80+M81+M82</f>
        <v>722</v>
      </c>
    </row>
    <row r="80" spans="2:13" s="19" customFormat="1" ht="16.149999999999999" customHeight="1">
      <c r="B80" s="39">
        <v>29274</v>
      </c>
      <c r="C80" s="48">
        <v>26169</v>
      </c>
      <c r="D80" s="48">
        <v>4102</v>
      </c>
      <c r="E80" s="48">
        <v>638</v>
      </c>
      <c r="F80" s="48">
        <v>0</v>
      </c>
      <c r="G80" s="27" t="s">
        <v>50</v>
      </c>
      <c r="H80" s="27" t="s">
        <v>133</v>
      </c>
      <c r="I80" s="48">
        <v>3175</v>
      </c>
      <c r="J80" s="48">
        <v>3477</v>
      </c>
      <c r="K80" s="48">
        <v>292</v>
      </c>
      <c r="L80" s="48">
        <v>319</v>
      </c>
      <c r="M80" s="48">
        <v>722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4109</v>
      </c>
      <c r="J81" s="48">
        <v>3816</v>
      </c>
      <c r="K81" s="48">
        <v>198</v>
      </c>
      <c r="L81" s="48">
        <v>95</v>
      </c>
      <c r="M81" s="48">
        <v>0</v>
      </c>
    </row>
    <row r="82" spans="2:13" s="19" customFormat="1" ht="16.149999999999999" customHeight="1">
      <c r="B82" s="39">
        <v>11</v>
      </c>
      <c r="C82" s="48">
        <v>8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586</v>
      </c>
      <c r="J82" s="48">
        <v>498</v>
      </c>
      <c r="K82" s="48">
        <v>2</v>
      </c>
      <c r="L82" s="48">
        <v>86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101519</v>
      </c>
      <c r="C85" s="41">
        <f>+J68+J70+J76+J79-C79</f>
        <v>69997</v>
      </c>
      <c r="D85" s="41">
        <f>+K68+K70+K76+K79-D79</f>
        <v>8850</v>
      </c>
      <c r="E85" s="41">
        <f>+L68+L70+L76+L79-E79</f>
        <v>24128</v>
      </c>
      <c r="F85" s="41">
        <f>+M68+M70+M76+M79-F79</f>
        <v>-1456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101519</v>
      </c>
      <c r="J100" s="43">
        <f>+C85</f>
        <v>69997</v>
      </c>
      <c r="K100" s="43">
        <f>+D85</f>
        <v>8850</v>
      </c>
      <c r="L100" s="43">
        <f>+E85</f>
        <v>24128</v>
      </c>
      <c r="M100" s="43">
        <f>+F85</f>
        <v>-1456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253</v>
      </c>
      <c r="C102" s="38">
        <f>+C103+C104</f>
        <v>228</v>
      </c>
      <c r="D102" s="38">
        <f>+D103+D104</f>
        <v>2</v>
      </c>
      <c r="E102" s="38">
        <f>+E103+E104</f>
        <v>23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116946</v>
      </c>
      <c r="J102" s="38">
        <f>+J103+J104</f>
        <v>65132</v>
      </c>
      <c r="K102" s="38">
        <f>+K103+K104</f>
        <v>42817</v>
      </c>
      <c r="L102" s="38">
        <f>+L103+L104</f>
        <v>8997</v>
      </c>
      <c r="M102" s="38">
        <f>+M103+M104</f>
        <v>0</v>
      </c>
    </row>
    <row r="103" spans="2:13" s="19" customFormat="1" ht="16.149999999999999" customHeight="1">
      <c r="B103" s="39">
        <v>253</v>
      </c>
      <c r="C103" s="39">
        <v>228</v>
      </c>
      <c r="D103" s="39">
        <v>2</v>
      </c>
      <c r="E103" s="39">
        <v>23</v>
      </c>
      <c r="F103" s="39">
        <v>0</v>
      </c>
      <c r="G103" s="69" t="s">
        <v>60</v>
      </c>
      <c r="H103" s="70" t="s">
        <v>61</v>
      </c>
      <c r="I103" s="39">
        <v>112739</v>
      </c>
      <c r="J103" s="39">
        <v>64754</v>
      </c>
      <c r="K103" s="39">
        <v>41708</v>
      </c>
      <c r="L103" s="39">
        <v>6277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4207</v>
      </c>
      <c r="J104" s="39">
        <v>378</v>
      </c>
      <c r="K104" s="39">
        <v>1109</v>
      </c>
      <c r="L104" s="39">
        <v>2720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142430</v>
      </c>
      <c r="J105" s="38">
        <f>+J106+J107+J108</f>
        <v>10016</v>
      </c>
      <c r="K105" s="38">
        <f>+K106+K107+K108</f>
        <v>306</v>
      </c>
      <c r="L105" s="38">
        <f>+L106+L107+L108</f>
        <v>270</v>
      </c>
      <c r="M105" s="38">
        <f>+M106+M107+M108</f>
        <v>131838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97529</v>
      </c>
      <c r="J106" s="39">
        <v>1981</v>
      </c>
      <c r="K106" s="39">
        <v>0</v>
      </c>
      <c r="L106" s="39">
        <v>0</v>
      </c>
      <c r="M106" s="39">
        <v>95548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7171</v>
      </c>
      <c r="J107" s="39">
        <v>6570</v>
      </c>
      <c r="K107" s="39">
        <v>306</v>
      </c>
      <c r="L107" s="39">
        <v>270</v>
      </c>
      <c r="M107" s="39">
        <v>25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37730</v>
      </c>
      <c r="J108" s="39">
        <v>1465</v>
      </c>
      <c r="K108" s="39">
        <v>0</v>
      </c>
      <c r="L108" s="39">
        <v>0</v>
      </c>
      <c r="M108" s="39">
        <v>36265</v>
      </c>
    </row>
    <row r="109" spans="2:13" s="17" customFormat="1" ht="15">
      <c r="B109" s="38">
        <v>177346</v>
      </c>
      <c r="C109" s="38">
        <v>18220</v>
      </c>
      <c r="D109" s="38">
        <v>3655</v>
      </c>
      <c r="E109" s="38">
        <v>540</v>
      </c>
      <c r="F109" s="38">
        <v>154931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150959</v>
      </c>
      <c r="C110" s="39">
        <v>0</v>
      </c>
      <c r="D110" s="39">
        <v>0</v>
      </c>
      <c r="E110" s="39">
        <v>0</v>
      </c>
      <c r="F110" s="39">
        <v>150959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16657</v>
      </c>
      <c r="C111" s="39">
        <v>15976</v>
      </c>
      <c r="D111" s="39">
        <v>386</v>
      </c>
      <c r="E111" s="39">
        <v>270</v>
      </c>
      <c r="F111" s="39">
        <v>25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9730</v>
      </c>
      <c r="C112" s="39">
        <v>2244</v>
      </c>
      <c r="D112" s="39">
        <v>3269</v>
      </c>
      <c r="E112" s="39">
        <v>270</v>
      </c>
      <c r="F112" s="39">
        <v>3947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15755</v>
      </c>
      <c r="C113" s="38">
        <f>+C114+C115+C116+C117+C118+C119</f>
        <v>121908</v>
      </c>
      <c r="D113" s="38">
        <f>+D114+D115+D116+D117+D118+D119</f>
        <v>18378</v>
      </c>
      <c r="E113" s="38">
        <f>+E114+E115+E116+E117+E118+E119</f>
        <v>14121</v>
      </c>
      <c r="F113" s="38">
        <f>+F114+F115+F116+F117+F118+F119</f>
        <v>3848</v>
      </c>
      <c r="G113" s="77" t="s">
        <v>69</v>
      </c>
      <c r="H113" s="61" t="s">
        <v>70</v>
      </c>
      <c r="I113" s="38">
        <f>+I114+I115+I116+I117+I118+I119</f>
        <v>7684</v>
      </c>
      <c r="J113" s="38">
        <f>+J114+J115+J116+J117+J118+J119</f>
        <v>13478</v>
      </c>
      <c r="K113" s="38">
        <f>+K114+K115+K116+K117+K118+K119</f>
        <v>93115</v>
      </c>
      <c r="L113" s="38">
        <f>+L114+L115+L116+L117+L118+L119</f>
        <v>27819</v>
      </c>
      <c r="M113" s="38">
        <f>+M114+M115+M116+M117+M118+M119</f>
        <v>15772</v>
      </c>
    </row>
    <row r="114" spans="2:14" s="19" customFormat="1" ht="16.149999999999999" customHeight="1">
      <c r="B114" s="39">
        <v>213</v>
      </c>
      <c r="C114" s="39">
        <v>30</v>
      </c>
      <c r="D114" s="39">
        <v>72</v>
      </c>
      <c r="E114" s="39">
        <v>109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153</v>
      </c>
      <c r="J115" s="39">
        <v>14</v>
      </c>
      <c r="K115" s="39">
        <v>36</v>
      </c>
      <c r="L115" s="39">
        <v>103</v>
      </c>
      <c r="M115" s="39">
        <v>0</v>
      </c>
    </row>
    <row r="116" spans="2:14" s="19" customFormat="1" ht="16.149999999999999" customHeight="1">
      <c r="B116" s="39">
        <v>0</v>
      </c>
      <c r="C116" s="39">
        <v>110536</v>
      </c>
      <c r="D116" s="39">
        <v>15709</v>
      </c>
      <c r="E116" s="39">
        <v>12422</v>
      </c>
      <c r="F116" s="39">
        <v>3833</v>
      </c>
      <c r="G116" s="69" t="s">
        <v>75</v>
      </c>
      <c r="H116" s="70" t="s">
        <v>160</v>
      </c>
      <c r="I116" s="39">
        <v>0</v>
      </c>
      <c r="J116" s="39">
        <v>10382</v>
      </c>
      <c r="K116" s="39">
        <v>91233</v>
      </c>
      <c r="L116" s="39">
        <v>25993</v>
      </c>
      <c r="M116" s="39">
        <v>14892</v>
      </c>
    </row>
    <row r="117" spans="2:14" s="19" customFormat="1" ht="16.149999999999999" customHeight="1">
      <c r="B117" s="39">
        <v>1138</v>
      </c>
      <c r="C117" s="39">
        <v>1138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1329</v>
      </c>
      <c r="J117" s="39">
        <v>372</v>
      </c>
      <c r="K117" s="39">
        <v>663</v>
      </c>
      <c r="L117" s="39">
        <v>4</v>
      </c>
      <c r="M117" s="39">
        <v>290</v>
      </c>
    </row>
    <row r="118" spans="2:14" s="19" customFormat="1" ht="16.149999999999999" customHeight="1">
      <c r="B118" s="39">
        <v>6322</v>
      </c>
      <c r="C118" s="39">
        <v>2122</v>
      </c>
      <c r="D118" s="39">
        <v>2597</v>
      </c>
      <c r="E118" s="39">
        <v>1590</v>
      </c>
      <c r="F118" s="39">
        <v>13</v>
      </c>
      <c r="G118" s="27" t="s">
        <v>78</v>
      </c>
      <c r="H118" s="27" t="s">
        <v>79</v>
      </c>
      <c r="I118" s="39">
        <v>6202</v>
      </c>
      <c r="J118" s="39">
        <v>2710</v>
      </c>
      <c r="K118" s="39">
        <v>1183</v>
      </c>
      <c r="L118" s="39">
        <v>1719</v>
      </c>
      <c r="M118" s="39">
        <v>590</v>
      </c>
    </row>
    <row r="119" spans="2:14" s="51" customFormat="1" ht="16.149999999999999" customHeight="1">
      <c r="B119" s="39">
        <v>8082</v>
      </c>
      <c r="C119" s="39">
        <v>8082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175225</v>
      </c>
      <c r="C122" s="41">
        <f>+J100+J102+J105+J113-C102-C109-C113</f>
        <v>18267</v>
      </c>
      <c r="D122" s="41">
        <f>+K100+K102+K105+K113-D102-D109-D113</f>
        <v>123053</v>
      </c>
      <c r="E122" s="41">
        <f>+L100+L102+L105+L113-E102-E109-E113</f>
        <v>46530</v>
      </c>
      <c r="F122" s="41">
        <f>+M100+M102+M105+M113-F102-F109-F113</f>
        <v>-12625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175225</v>
      </c>
      <c r="J137" s="43">
        <f>+C122</f>
        <v>18267</v>
      </c>
      <c r="K137" s="43">
        <f>+D122</f>
        <v>123053</v>
      </c>
      <c r="L137" s="43">
        <f>+E122</f>
        <v>46530</v>
      </c>
      <c r="M137" s="43">
        <f>+F122</f>
        <v>-12625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126404</v>
      </c>
      <c r="C139" s="38">
        <f>+C140+C141</f>
        <v>2803</v>
      </c>
      <c r="D139" s="38">
        <f>+D140+D141</f>
        <v>106166</v>
      </c>
      <c r="E139" s="38">
        <f>+E140+E141</f>
        <v>14078</v>
      </c>
      <c r="F139" s="38">
        <f>+F140+F141</f>
        <v>3357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96330</v>
      </c>
      <c r="C140" s="39">
        <v>1533</v>
      </c>
      <c r="D140" s="39">
        <v>78717</v>
      </c>
      <c r="E140" s="39">
        <v>13280</v>
      </c>
      <c r="F140" s="39">
        <v>2800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30074</v>
      </c>
      <c r="C141" s="39">
        <v>1270</v>
      </c>
      <c r="D141" s="39">
        <v>27449</v>
      </c>
      <c r="E141" s="39">
        <v>798</v>
      </c>
      <c r="F141" s="39">
        <v>557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48821</v>
      </c>
      <c r="C144" s="41">
        <f>+J137-C139</f>
        <v>15464</v>
      </c>
      <c r="D144" s="41">
        <f>+K137-D139</f>
        <v>16887</v>
      </c>
      <c r="E144" s="41">
        <f>+L137-E139</f>
        <v>32452</v>
      </c>
      <c r="F144" s="41">
        <f>+M137-F139</f>
        <v>-15982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175225</v>
      </c>
      <c r="J161" s="43">
        <f>+C122</f>
        <v>18267</v>
      </c>
      <c r="K161" s="43">
        <f>+D122</f>
        <v>123053</v>
      </c>
      <c r="L161" s="43">
        <f>+E122</f>
        <v>46530</v>
      </c>
      <c r="M161" s="43">
        <f>+F122</f>
        <v>-12625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216961</v>
      </c>
      <c r="C163" s="38">
        <f>+J16-J17-J18+C141-J20</f>
        <v>38576</v>
      </c>
      <c r="D163" s="38">
        <f>+K16-K17-K18+D141-K20</f>
        <v>130796</v>
      </c>
      <c r="E163" s="38">
        <f>+L16-L17-L18+E141-L20</f>
        <v>43161</v>
      </c>
      <c r="F163" s="38">
        <f>+M16-M17-M18+F141-M20</f>
        <v>4428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126404</v>
      </c>
      <c r="C164" s="39">
        <f>+C139</f>
        <v>2803</v>
      </c>
      <c r="D164" s="39">
        <f>+D139</f>
        <v>106166</v>
      </c>
      <c r="E164" s="39">
        <f>+E139</f>
        <v>14078</v>
      </c>
      <c r="F164" s="39">
        <f>+F139</f>
        <v>3357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90557</v>
      </c>
      <c r="C165" s="39">
        <f>+C163-C164</f>
        <v>35773</v>
      </c>
      <c r="D165" s="39">
        <f>+D163-D164</f>
        <v>24630</v>
      </c>
      <c r="E165" s="39">
        <f>+E163-E164</f>
        <v>29083</v>
      </c>
      <c r="F165" s="39">
        <f>+F163-F164</f>
        <v>1071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-41736</v>
      </c>
      <c r="C169" s="41">
        <f>+J161-C163-C166</f>
        <v>-20309</v>
      </c>
      <c r="D169" s="41">
        <f>+K161-D163-D166</f>
        <v>-7743</v>
      </c>
      <c r="E169" s="41">
        <f>+L161-E163-E166</f>
        <v>3369</v>
      </c>
      <c r="F169" s="41">
        <f>+M161-F163-F166</f>
        <v>-17053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48821</v>
      </c>
      <c r="J184" s="43">
        <f>+C144</f>
        <v>15464</v>
      </c>
      <c r="K184" s="43">
        <f>+D144</f>
        <v>16887</v>
      </c>
      <c r="L184" s="43">
        <f>+E144</f>
        <v>32452</v>
      </c>
      <c r="M184" s="43">
        <f>+F144</f>
        <v>-15982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90557</v>
      </c>
      <c r="C186" s="38">
        <f>+C187</f>
        <v>35773</v>
      </c>
      <c r="D186" s="38">
        <f>+D187</f>
        <v>24630</v>
      </c>
      <c r="E186" s="38">
        <f>+E187</f>
        <v>29083</v>
      </c>
      <c r="F186" s="38">
        <f>+F187</f>
        <v>1071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90557</v>
      </c>
      <c r="C187" s="39">
        <f t="shared" si="2"/>
        <v>35773</v>
      </c>
      <c r="D187" s="39">
        <f t="shared" si="2"/>
        <v>24630</v>
      </c>
      <c r="E187" s="39">
        <f t="shared" si="2"/>
        <v>29083</v>
      </c>
      <c r="F187" s="39">
        <f t="shared" si="2"/>
        <v>1071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-41736</v>
      </c>
      <c r="C191" s="41">
        <f>+J184-C186</f>
        <v>-20309</v>
      </c>
      <c r="D191" s="41">
        <f>+K184-D186</f>
        <v>-7743</v>
      </c>
      <c r="E191" s="41">
        <f>+L184-E186</f>
        <v>3369</v>
      </c>
      <c r="F191" s="41">
        <f>+M184-F186</f>
        <v>-17053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-41736</v>
      </c>
      <c r="J209" s="43">
        <f>+C191</f>
        <v>-20309</v>
      </c>
      <c r="K209" s="43">
        <f>+D191</f>
        <v>-7743</v>
      </c>
      <c r="L209" s="43">
        <f>+E191</f>
        <v>3369</v>
      </c>
      <c r="M209" s="43">
        <f>+F191</f>
        <v>-17053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8694</v>
      </c>
      <c r="J211" s="38">
        <f>+J212+J213+J214</f>
        <v>1778</v>
      </c>
      <c r="K211" s="38">
        <f>+K212+K213+K214</f>
        <v>5829</v>
      </c>
      <c r="L211" s="38">
        <f>+L212+L213+L214</f>
        <v>4392</v>
      </c>
      <c r="M211" s="38">
        <f>+M212+M213+M214</f>
        <v>35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5716</v>
      </c>
      <c r="J212" s="39">
        <v>370</v>
      </c>
      <c r="K212" s="39">
        <v>2456</v>
      </c>
      <c r="L212" s="39">
        <v>2890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2407</v>
      </c>
      <c r="J213" s="39">
        <v>860</v>
      </c>
      <c r="K213" s="39">
        <v>1451</v>
      </c>
      <c r="L213" s="39">
        <v>90</v>
      </c>
      <c r="M213" s="39">
        <v>6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571</v>
      </c>
      <c r="J214" s="39">
        <v>548</v>
      </c>
      <c r="K214" s="39">
        <v>1922</v>
      </c>
      <c r="L214" s="39">
        <v>1412</v>
      </c>
      <c r="M214" s="39">
        <v>29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297</v>
      </c>
      <c r="K216" s="40">
        <v>1740</v>
      </c>
      <c r="L216" s="40">
        <v>1274</v>
      </c>
      <c r="M216" s="40">
        <v>29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-7632</v>
      </c>
      <c r="J217" s="38">
        <f>+J218+J219+J220</f>
        <v>-6221</v>
      </c>
      <c r="K217" s="38">
        <f>+K218+K219+K220</f>
        <v>-3822</v>
      </c>
      <c r="L217" s="38">
        <f>+L218+L219+L220</f>
        <v>-926</v>
      </c>
      <c r="M217" s="38">
        <f>+M218+M219+M220</f>
        <v>-3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-3368</v>
      </c>
      <c r="J219" s="39">
        <v>-936</v>
      </c>
      <c r="K219" s="39">
        <v>-1972</v>
      </c>
      <c r="L219" s="39">
        <v>-457</v>
      </c>
      <c r="M219" s="39">
        <v>-3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-4264</v>
      </c>
      <c r="J220" s="39">
        <v>-5285</v>
      </c>
      <c r="K220" s="39">
        <v>-1850</v>
      </c>
      <c r="L220" s="39">
        <v>-469</v>
      </c>
      <c r="M220" s="39">
        <v>0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-1692</v>
      </c>
      <c r="K222" s="40">
        <v>-1429</v>
      </c>
      <c r="L222" s="40">
        <v>-219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-40674</v>
      </c>
      <c r="C225" s="41">
        <f>+J209+J211+J217</f>
        <v>-24752</v>
      </c>
      <c r="D225" s="41">
        <f>+K209+K211+K217</f>
        <v>-5736</v>
      </c>
      <c r="E225" s="41">
        <f>+L209+L211+L217</f>
        <v>6835</v>
      </c>
      <c r="F225" s="41">
        <f>+M209+M211+M217</f>
        <v>-17021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-40674</v>
      </c>
      <c r="J240" s="43">
        <f>+C225</f>
        <v>-24752</v>
      </c>
      <c r="K240" s="43">
        <f>+D225</f>
        <v>-5736</v>
      </c>
      <c r="L240" s="43">
        <f>+E225</f>
        <v>6835</v>
      </c>
      <c r="M240" s="43">
        <f>+F225</f>
        <v>-17021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23018</v>
      </c>
      <c r="C242" s="38">
        <f t="shared" ref="C242:F242" si="3">C243+C245</f>
        <v>6929</v>
      </c>
      <c r="D242" s="38">
        <f t="shared" si="3"/>
        <v>10385</v>
      </c>
      <c r="E242" s="38">
        <f t="shared" si="3"/>
        <v>5557</v>
      </c>
      <c r="F242" s="38">
        <f t="shared" si="3"/>
        <v>147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23067</v>
      </c>
      <c r="C243" s="42">
        <v>6914</v>
      </c>
      <c r="D243" s="42">
        <v>10401</v>
      </c>
      <c r="E243" s="42">
        <v>5605</v>
      </c>
      <c r="F243" s="42">
        <v>147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-28279</v>
      </c>
      <c r="C244" s="38">
        <f t="shared" ref="C244:F244" si="4">-C25</f>
        <v>-9907</v>
      </c>
      <c r="D244" s="38">
        <f t="shared" si="4"/>
        <v>-12046</v>
      </c>
      <c r="E244" s="38">
        <f t="shared" si="4"/>
        <v>-5974</v>
      </c>
      <c r="F244" s="38">
        <f t="shared" si="4"/>
        <v>-352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-49</v>
      </c>
      <c r="C245" s="42">
        <v>15</v>
      </c>
      <c r="D245" s="42">
        <v>-16</v>
      </c>
      <c r="E245" s="42">
        <v>-48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815</v>
      </c>
      <c r="C246" s="38">
        <v>247</v>
      </c>
      <c r="D246" s="38">
        <v>90</v>
      </c>
      <c r="E246" s="38">
        <v>519</v>
      </c>
      <c r="F246" s="38">
        <v>-41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-36228</v>
      </c>
      <c r="C248" s="41">
        <f>+J240-C243-C244-C245-C246</f>
        <v>-22021</v>
      </c>
      <c r="D248" s="41">
        <f>+K240-D243-D244-D245-D246</f>
        <v>-4165</v>
      </c>
      <c r="E248" s="41">
        <f>+L240-E243-E244-E245-E246</f>
        <v>6733</v>
      </c>
      <c r="F248" s="41">
        <f>+M240-F243-F244-F245-F246</f>
        <v>-16775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23" priority="2" operator="notEqual">
      <formula>B47+B48</formula>
    </cfRule>
  </conditionalFormatting>
  <conditionalFormatting sqref="B109:F109">
    <cfRule type="cellIs" dxfId="22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272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42861</v>
      </c>
      <c r="H16" s="38">
        <f>+C46+C51+C52+C21+C25</f>
        <v>29503</v>
      </c>
      <c r="I16" s="38">
        <f>+D46+D51+D52+D21+D25</f>
        <v>13358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2792</v>
      </c>
      <c r="H17" s="39">
        <v>667</v>
      </c>
      <c r="I17" s="39">
        <v>2125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2133</v>
      </c>
      <c r="H18" s="39">
        <v>143</v>
      </c>
      <c r="I18" s="39">
        <v>1990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37936</v>
      </c>
      <c r="H19" s="39">
        <f>+H16-H17-H18</f>
        <v>28693</v>
      </c>
      <c r="I19" s="39">
        <f>+I16-I17-I18</f>
        <v>9243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630</v>
      </c>
      <c r="H20" s="47">
        <v>389</v>
      </c>
      <c r="I20" s="47">
        <v>241</v>
      </c>
    </row>
    <row r="21" spans="2:9" s="17" customFormat="1" ht="16.149999999999999" customHeight="1">
      <c r="B21" s="38">
        <v>9363</v>
      </c>
      <c r="C21" s="38">
        <v>4761</v>
      </c>
      <c r="D21" s="38">
        <v>4602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33498</v>
      </c>
      <c r="C23" s="41">
        <f>+H16-C21</f>
        <v>24742</v>
      </c>
      <c r="D23" s="41">
        <f>+I16-D21</f>
        <v>8756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9907</v>
      </c>
      <c r="C25" s="38">
        <v>6814</v>
      </c>
      <c r="D25" s="38">
        <v>3093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23591</v>
      </c>
      <c r="C27" s="41">
        <f>+C23-C25</f>
        <v>17928</v>
      </c>
      <c r="D27" s="41">
        <f>+D23-D25</f>
        <v>5663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23591</v>
      </c>
      <c r="H44" s="43">
        <f>+C27</f>
        <v>17928</v>
      </c>
      <c r="I44" s="43">
        <f>+D27</f>
        <v>5663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23363</v>
      </c>
      <c r="C46" s="38">
        <v>17889</v>
      </c>
      <c r="D46" s="38">
        <v>5474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18057</v>
      </c>
      <c r="C47" s="39">
        <v>13424</v>
      </c>
      <c r="D47" s="39">
        <v>4633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5306</v>
      </c>
      <c r="C48" s="39">
        <f>SUM(C49:C50)</f>
        <v>4465</v>
      </c>
      <c r="D48" s="39">
        <f>SUM(D49:D50)</f>
        <v>841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2372</v>
      </c>
      <c r="C49" s="96">
        <v>1561</v>
      </c>
      <c r="D49" s="96">
        <v>811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2934</v>
      </c>
      <c r="C50" s="96">
        <v>2904</v>
      </c>
      <c r="D50" s="96">
        <v>30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228</v>
      </c>
      <c r="C51" s="38">
        <v>39</v>
      </c>
      <c r="D51" s="38">
        <v>189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93933</v>
      </c>
      <c r="H70" s="38">
        <f>+H71+H75</f>
        <v>92411</v>
      </c>
      <c r="I70" s="38">
        <f>+I71+I75</f>
        <v>1522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91408</v>
      </c>
      <c r="H71" s="39">
        <f>+H72+H73+H74</f>
        <v>91066</v>
      </c>
      <c r="I71" s="39">
        <f>+I72+I73+I74</f>
        <v>342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67237</v>
      </c>
      <c r="H72" s="39">
        <v>67237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27</v>
      </c>
      <c r="H73" s="39">
        <v>27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24144</v>
      </c>
      <c r="H74" s="39">
        <v>23802</v>
      </c>
      <c r="I74" s="39">
        <v>342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2525</v>
      </c>
      <c r="H75" s="39">
        <v>1345</v>
      </c>
      <c r="I75" s="39">
        <v>1180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-5550</v>
      </c>
      <c r="H76" s="38">
        <f>+H77+H78</f>
        <v>-5097</v>
      </c>
      <c r="I76" s="38">
        <f>+I77+I78</f>
        <v>-453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-4763</v>
      </c>
      <c r="H77" s="39">
        <v>-4666</v>
      </c>
      <c r="I77" s="39">
        <v>-97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-787</v>
      </c>
      <c r="H78" s="39">
        <v>-431</v>
      </c>
      <c r="I78" s="39">
        <v>-356</v>
      </c>
    </row>
    <row r="79" spans="2:9" s="17" customFormat="1" ht="16.149999999999999" customHeight="1">
      <c r="B79" s="38">
        <f>+B80+B81+B82</f>
        <v>26177</v>
      </c>
      <c r="C79" s="38">
        <f>+C80+C81+C82</f>
        <v>26094</v>
      </c>
      <c r="D79" s="38">
        <f>+D80+D81+D82</f>
        <v>280</v>
      </c>
      <c r="E79" s="77" t="s">
        <v>48</v>
      </c>
      <c r="F79" s="61" t="s">
        <v>49</v>
      </c>
      <c r="G79" s="38">
        <f>G80+G81+G82</f>
        <v>7791</v>
      </c>
      <c r="H79" s="38">
        <f>+H80+H81+H82</f>
        <v>6975</v>
      </c>
      <c r="I79" s="38">
        <f>+I80+I81+I82</f>
        <v>1013</v>
      </c>
    </row>
    <row r="80" spans="2:9" s="19" customFormat="1" ht="16.149999999999999" customHeight="1">
      <c r="B80" s="39">
        <v>26169</v>
      </c>
      <c r="C80" s="48">
        <v>26086</v>
      </c>
      <c r="D80" s="48">
        <v>280</v>
      </c>
      <c r="E80" s="27" t="s">
        <v>50</v>
      </c>
      <c r="F80" s="27" t="s">
        <v>133</v>
      </c>
      <c r="G80" s="48">
        <v>3477</v>
      </c>
      <c r="H80" s="48">
        <v>2891</v>
      </c>
      <c r="I80" s="48">
        <v>783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3816</v>
      </c>
      <c r="H81" s="48">
        <v>3586</v>
      </c>
      <c r="I81" s="48">
        <v>230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498</v>
      </c>
      <c r="H82" s="48">
        <v>498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69997</v>
      </c>
      <c r="C85" s="41">
        <f>+H68+H70+H76+H79-C79</f>
        <v>68195</v>
      </c>
      <c r="D85" s="41">
        <f>+I68+I70+I76+I79-D79</f>
        <v>1802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69997</v>
      </c>
      <c r="H100" s="43">
        <f>+C85</f>
        <v>68195</v>
      </c>
      <c r="I100" s="43">
        <f>+D85</f>
        <v>1802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228</v>
      </c>
      <c r="C102" s="38">
        <f>+C103+C104</f>
        <v>0</v>
      </c>
      <c r="D102" s="38">
        <f>+D103+D104</f>
        <v>228</v>
      </c>
      <c r="E102" s="77" t="s">
        <v>58</v>
      </c>
      <c r="F102" s="61" t="s">
        <v>59</v>
      </c>
      <c r="G102" s="38">
        <f>+G103+G104</f>
        <v>65132</v>
      </c>
      <c r="H102" s="38">
        <f>+H103+H104</f>
        <v>64809</v>
      </c>
      <c r="I102" s="38">
        <f>+I103+I104</f>
        <v>323</v>
      </c>
    </row>
    <row r="103" spans="2:9" s="19" customFormat="1" ht="16.149999999999999" customHeight="1">
      <c r="B103" s="39">
        <v>228</v>
      </c>
      <c r="C103" s="39">
        <v>0</v>
      </c>
      <c r="D103" s="39">
        <v>228</v>
      </c>
      <c r="E103" s="69" t="s">
        <v>60</v>
      </c>
      <c r="F103" s="70" t="s">
        <v>61</v>
      </c>
      <c r="G103" s="39">
        <v>64754</v>
      </c>
      <c r="H103" s="39">
        <v>64754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378</v>
      </c>
      <c r="H104" s="39">
        <v>55</v>
      </c>
      <c r="I104" s="39">
        <v>323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10016</v>
      </c>
      <c r="H105" s="38">
        <f>+H106+H107+H108</f>
        <v>7549</v>
      </c>
      <c r="I105" s="38">
        <f>+I106+I107+I108</f>
        <v>2467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1981</v>
      </c>
      <c r="H106" s="39">
        <v>0</v>
      </c>
      <c r="I106" s="39">
        <v>1981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6570</v>
      </c>
      <c r="H107" s="39">
        <v>6540</v>
      </c>
      <c r="I107" s="39">
        <v>30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1465</v>
      </c>
      <c r="H108" s="39">
        <v>1009</v>
      </c>
      <c r="I108" s="39">
        <v>456</v>
      </c>
    </row>
    <row r="109" spans="2:9" s="17" customFormat="1" ht="15">
      <c r="B109" s="38">
        <v>18220</v>
      </c>
      <c r="C109" s="38">
        <v>15929</v>
      </c>
      <c r="D109" s="38">
        <v>2291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15976</v>
      </c>
      <c r="C111" s="39">
        <v>13898</v>
      </c>
      <c r="D111" s="39">
        <v>2078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2244</v>
      </c>
      <c r="C112" s="39">
        <v>2031</v>
      </c>
      <c r="D112" s="39">
        <v>213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121908</v>
      </c>
      <c r="C113" s="38">
        <f>+C114+C115+C116+C117+C118+C119</f>
        <v>127567</v>
      </c>
      <c r="D113" s="38">
        <f>+D114+D115+D116+D117+D118+D119</f>
        <v>1241</v>
      </c>
      <c r="E113" s="77" t="s">
        <v>69</v>
      </c>
      <c r="F113" s="61" t="s">
        <v>70</v>
      </c>
      <c r="G113" s="38">
        <f>+G114+G115+G116+G117+G118+G119</f>
        <v>13478</v>
      </c>
      <c r="H113" s="38">
        <f>+H114+H115+H116+H117+H118+H119</f>
        <v>12780</v>
      </c>
      <c r="I113" s="38">
        <f>+I114+I115+I116+I117+I118+I119</f>
        <v>7598</v>
      </c>
    </row>
    <row r="114" spans="2:10" s="19" customFormat="1" ht="16.149999999999999" customHeight="1">
      <c r="B114" s="39">
        <v>30</v>
      </c>
      <c r="C114" s="39">
        <v>11</v>
      </c>
      <c r="D114" s="39">
        <v>19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14</v>
      </c>
      <c r="H115" s="39">
        <v>10</v>
      </c>
      <c r="I115" s="39">
        <v>4</v>
      </c>
    </row>
    <row r="116" spans="2:10" s="19" customFormat="1" ht="16.149999999999999" customHeight="1">
      <c r="B116" s="39">
        <v>110536</v>
      </c>
      <c r="C116" s="39">
        <v>116625</v>
      </c>
      <c r="D116" s="39">
        <v>811</v>
      </c>
      <c r="E116" s="69" t="s">
        <v>75</v>
      </c>
      <c r="F116" s="70" t="s">
        <v>160</v>
      </c>
      <c r="G116" s="39">
        <v>10382</v>
      </c>
      <c r="H116" s="39">
        <v>10777</v>
      </c>
      <c r="I116" s="39">
        <v>6505</v>
      </c>
    </row>
    <row r="117" spans="2:10" s="19" customFormat="1" ht="16.149999999999999" customHeight="1">
      <c r="B117" s="39">
        <v>1138</v>
      </c>
      <c r="C117" s="39">
        <v>1007</v>
      </c>
      <c r="D117" s="39">
        <v>131</v>
      </c>
      <c r="E117" s="69" t="s">
        <v>76</v>
      </c>
      <c r="F117" s="70" t="s">
        <v>77</v>
      </c>
      <c r="G117" s="39">
        <v>372</v>
      </c>
      <c r="H117" s="39">
        <v>186</v>
      </c>
      <c r="I117" s="39">
        <v>186</v>
      </c>
    </row>
    <row r="118" spans="2:10" s="19" customFormat="1" ht="16.149999999999999" customHeight="1">
      <c r="B118" s="39">
        <v>2122</v>
      </c>
      <c r="C118" s="39">
        <v>1842</v>
      </c>
      <c r="D118" s="39">
        <v>280</v>
      </c>
      <c r="E118" s="27" t="s">
        <v>78</v>
      </c>
      <c r="F118" s="27" t="s">
        <v>79</v>
      </c>
      <c r="G118" s="39">
        <v>2710</v>
      </c>
      <c r="H118" s="39">
        <v>1807</v>
      </c>
      <c r="I118" s="39">
        <v>903</v>
      </c>
    </row>
    <row r="119" spans="2:10" s="51" customFormat="1" ht="16.149999999999999" customHeight="1">
      <c r="B119" s="39">
        <v>8082</v>
      </c>
      <c r="C119" s="39">
        <v>8082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18267</v>
      </c>
      <c r="C122" s="41">
        <f>+H100+H102+H105+H113-C102-C109-C113</f>
        <v>9837</v>
      </c>
      <c r="D122" s="41">
        <f>+I100+I102+I105+I113-D102-D109-D113</f>
        <v>8430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18267</v>
      </c>
      <c r="H137" s="43">
        <f>+C122</f>
        <v>9837</v>
      </c>
      <c r="I137" s="43">
        <f>+D122</f>
        <v>8430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2803</v>
      </c>
      <c r="C139" s="38">
        <f>+C140+C141</f>
        <v>1455</v>
      </c>
      <c r="D139" s="38">
        <f>+D140+D141</f>
        <v>1348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1533</v>
      </c>
      <c r="C140" s="39">
        <v>850</v>
      </c>
      <c r="D140" s="39">
        <v>683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1270</v>
      </c>
      <c r="C141" s="39">
        <v>605</v>
      </c>
      <c r="D141" s="39">
        <v>665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15464</v>
      </c>
      <c r="C144" s="41">
        <f>+H137-C139</f>
        <v>8382</v>
      </c>
      <c r="D144" s="41">
        <f>+I137-D139</f>
        <v>7082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18267</v>
      </c>
      <c r="H161" s="43">
        <f>+C122</f>
        <v>9837</v>
      </c>
      <c r="I161" s="43">
        <f>+D122</f>
        <v>8430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38576</v>
      </c>
      <c r="C163" s="38">
        <f>+H16-H17-H18+C141-H20</f>
        <v>28909</v>
      </c>
      <c r="D163" s="38">
        <f>+I16-I17-I18+D141-I20</f>
        <v>9667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2803</v>
      </c>
      <c r="C164" s="39">
        <f>+C139</f>
        <v>1455</v>
      </c>
      <c r="D164" s="39">
        <f>+D139</f>
        <v>1348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35773</v>
      </c>
      <c r="C165" s="39">
        <f>+C163-C164</f>
        <v>27454</v>
      </c>
      <c r="D165" s="39">
        <f>+D163-D164</f>
        <v>8319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-20309</v>
      </c>
      <c r="C169" s="41">
        <f>+H161-C163-C166</f>
        <v>-19072</v>
      </c>
      <c r="D169" s="41">
        <f>+I161-D163-D166</f>
        <v>-1237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15464</v>
      </c>
      <c r="H184" s="43">
        <f>+C144</f>
        <v>8382</v>
      </c>
      <c r="I184" s="43">
        <f>+D144</f>
        <v>7082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35773</v>
      </c>
      <c r="C186" s="38">
        <f>+C187</f>
        <v>27454</v>
      </c>
      <c r="D186" s="38">
        <f>+D187</f>
        <v>8319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35773</v>
      </c>
      <c r="C187" s="39">
        <f t="shared" si="0"/>
        <v>27454</v>
      </c>
      <c r="D187" s="39">
        <f t="shared" si="0"/>
        <v>8319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-20309</v>
      </c>
      <c r="C191" s="41">
        <f>+H184-C186</f>
        <v>-19072</v>
      </c>
      <c r="D191" s="41">
        <f>+I184-D186</f>
        <v>-1237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-20309</v>
      </c>
      <c r="H209" s="43">
        <f>+C191</f>
        <v>-19072</v>
      </c>
      <c r="I209" s="43">
        <f>+D191</f>
        <v>-1237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1778</v>
      </c>
      <c r="H211" s="38">
        <f>+H212+H213+H214</f>
        <v>1033</v>
      </c>
      <c r="I211" s="38">
        <f>+I212+I213+I214</f>
        <v>3551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370</v>
      </c>
      <c r="H212" s="39">
        <v>136</v>
      </c>
      <c r="I212" s="39">
        <v>234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860</v>
      </c>
      <c r="H213" s="39">
        <v>637</v>
      </c>
      <c r="I213" s="39">
        <v>223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548</v>
      </c>
      <c r="H214" s="39">
        <v>260</v>
      </c>
      <c r="I214" s="39">
        <v>3094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297</v>
      </c>
      <c r="H216" s="40">
        <v>183</v>
      </c>
      <c r="I216" s="40">
        <v>2920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-6221</v>
      </c>
      <c r="H217" s="38">
        <f>+H218+H219+H220</f>
        <v>-5951</v>
      </c>
      <c r="I217" s="38">
        <f>+I218+I219+I220</f>
        <v>-3076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-936</v>
      </c>
      <c r="H219" s="39">
        <v>-761</v>
      </c>
      <c r="I219" s="39">
        <v>-175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-5285</v>
      </c>
      <c r="H220" s="39">
        <v>-5190</v>
      </c>
      <c r="I220" s="39">
        <v>-2901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-1692</v>
      </c>
      <c r="H222" s="40">
        <v>-4024</v>
      </c>
      <c r="I222" s="40">
        <v>-474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-24752</v>
      </c>
      <c r="C225" s="41">
        <f>+H209+H211+H217</f>
        <v>-23990</v>
      </c>
      <c r="D225" s="41">
        <f>+I209+I211+I217</f>
        <v>-762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-24752</v>
      </c>
      <c r="H240" s="43">
        <f>+C225</f>
        <v>-23990</v>
      </c>
      <c r="I240" s="43">
        <f>+D225</f>
        <v>-762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6929</v>
      </c>
      <c r="C242" s="38">
        <f t="shared" ref="C242:D242" si="1">C243+C245</f>
        <v>4194</v>
      </c>
      <c r="D242" s="38">
        <f t="shared" si="1"/>
        <v>2735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6914</v>
      </c>
      <c r="C243" s="42">
        <v>4186</v>
      </c>
      <c r="D243" s="42">
        <v>2728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-9907</v>
      </c>
      <c r="C244" s="38">
        <v>-6814</v>
      </c>
      <c r="D244" s="38">
        <v>-3093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15</v>
      </c>
      <c r="C245" s="42">
        <v>8</v>
      </c>
      <c r="D245" s="42">
        <v>7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247</v>
      </c>
      <c r="C246" s="38">
        <v>156</v>
      </c>
      <c r="D246" s="38">
        <v>91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-22021</v>
      </c>
      <c r="C248" s="41">
        <f>+H240-C243-C244-C245-C246</f>
        <v>-21526</v>
      </c>
      <c r="D248" s="41">
        <f>+I240-D243-D244-D245-D246</f>
        <v>-495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21" priority="2" operator="notEqual">
      <formula>B47+B48</formula>
    </cfRule>
  </conditionalFormatting>
  <conditionalFormatting sqref="B109:D109">
    <cfRule type="cellIs" dxfId="20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273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219915</v>
      </c>
      <c r="J16" s="38">
        <f>+C46+C51+C52+C21+C25</f>
        <v>44074</v>
      </c>
      <c r="K16" s="38">
        <f>+D46+D51+D52+D21+D25</f>
        <v>119970</v>
      </c>
      <c r="L16" s="38">
        <f>+E46+E51+E52+E21+E25</f>
        <v>51889</v>
      </c>
      <c r="M16" s="38">
        <f>+F46+F51+F52+F21+F25</f>
        <v>3982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13585</v>
      </c>
      <c r="J17" s="39">
        <v>2816</v>
      </c>
      <c r="K17" s="39">
        <v>4662</v>
      </c>
      <c r="L17" s="39">
        <v>6045</v>
      </c>
      <c r="M17" s="39">
        <v>62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7753</v>
      </c>
      <c r="J18" s="39">
        <v>2243</v>
      </c>
      <c r="K18" s="39">
        <v>5176</v>
      </c>
      <c r="L18" s="39">
        <v>334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198577</v>
      </c>
      <c r="J19" s="39">
        <f>+J16-J17-J18</f>
        <v>39015</v>
      </c>
      <c r="K19" s="39">
        <f>+K16-K17-K18</f>
        <v>110132</v>
      </c>
      <c r="L19" s="39">
        <f>+L16-L17-L18</f>
        <v>45510</v>
      </c>
      <c r="M19" s="39">
        <f>+M16-M17-M18</f>
        <v>3920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4606</v>
      </c>
      <c r="J20" s="47">
        <v>627</v>
      </c>
      <c r="K20" s="47">
        <v>2471</v>
      </c>
      <c r="L20" s="47">
        <v>1504</v>
      </c>
      <c r="M20" s="47">
        <v>4</v>
      </c>
    </row>
    <row r="21" spans="2:13" s="17" customFormat="1" ht="16.149999999999999" customHeight="1">
      <c r="B21" s="38">
        <v>62012</v>
      </c>
      <c r="C21" s="38">
        <v>9461</v>
      </c>
      <c r="D21" s="38">
        <v>29437</v>
      </c>
      <c r="E21" s="38">
        <v>22026</v>
      </c>
      <c r="F21" s="38">
        <v>1088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157903</v>
      </c>
      <c r="C23" s="41">
        <f>+J16-C21</f>
        <v>34613</v>
      </c>
      <c r="D23" s="41">
        <f>+K16-D21</f>
        <v>90533</v>
      </c>
      <c r="E23" s="41">
        <f>+L16-E21</f>
        <v>29863</v>
      </c>
      <c r="F23" s="41">
        <f>+M16-F21</f>
        <v>2894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29601</v>
      </c>
      <c r="C25" s="38">
        <v>10354</v>
      </c>
      <c r="D25" s="38">
        <v>12608</v>
      </c>
      <c r="E25" s="38">
        <v>6298</v>
      </c>
      <c r="F25" s="38">
        <v>341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128302</v>
      </c>
      <c r="C27" s="41">
        <f>+C23-C25</f>
        <v>24259</v>
      </c>
      <c r="D27" s="41">
        <f>+D23-D25</f>
        <v>77925</v>
      </c>
      <c r="E27" s="41">
        <f>+E23-E25</f>
        <v>23565</v>
      </c>
      <c r="F27" s="41">
        <f>+F23-F25</f>
        <v>2553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128302</v>
      </c>
      <c r="J44" s="43">
        <f>+C27</f>
        <v>24259</v>
      </c>
      <c r="K44" s="43">
        <f>+D27</f>
        <v>77925</v>
      </c>
      <c r="L44" s="43">
        <f>+E27</f>
        <v>23565</v>
      </c>
      <c r="M44" s="43">
        <f>+F27</f>
        <v>2553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127668</v>
      </c>
      <c r="C46" s="38">
        <v>24034</v>
      </c>
      <c r="D46" s="38">
        <v>77574</v>
      </c>
      <c r="E46" s="38">
        <v>23529</v>
      </c>
      <c r="F46" s="38">
        <v>2531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99438</v>
      </c>
      <c r="C47" s="39">
        <v>18673</v>
      </c>
      <c r="D47" s="39">
        <v>60627</v>
      </c>
      <c r="E47" s="39">
        <v>18126</v>
      </c>
      <c r="F47" s="39">
        <v>2012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28230</v>
      </c>
      <c r="C48" s="39">
        <f>SUM(C49:C50)</f>
        <v>5361</v>
      </c>
      <c r="D48" s="39">
        <f>SUM(D49:D50)</f>
        <v>16947</v>
      </c>
      <c r="E48" s="39">
        <f>SUM(E49:E50)</f>
        <v>5403</v>
      </c>
      <c r="F48" s="39">
        <f>SUM(F49:F50)</f>
        <v>519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21101</v>
      </c>
      <c r="C49" s="96">
        <v>2492</v>
      </c>
      <c r="D49" s="96">
        <v>12987</v>
      </c>
      <c r="E49" s="96">
        <v>5128</v>
      </c>
      <c r="F49" s="96">
        <v>494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7129</v>
      </c>
      <c r="C50" s="96">
        <v>2869</v>
      </c>
      <c r="D50" s="96">
        <v>3960</v>
      </c>
      <c r="E50" s="96">
        <v>275</v>
      </c>
      <c r="F50" s="96">
        <v>25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634</v>
      </c>
      <c r="C51" s="38">
        <v>225</v>
      </c>
      <c r="D51" s="38">
        <v>351</v>
      </c>
      <c r="E51" s="38">
        <v>36</v>
      </c>
      <c r="F51" s="38">
        <v>22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141155</v>
      </c>
      <c r="J70" s="38">
        <f>+J71+J75</f>
        <v>97852</v>
      </c>
      <c r="K70" s="38">
        <f>+K71+K75</f>
        <v>16831</v>
      </c>
      <c r="L70" s="38">
        <f>+L71+L75</f>
        <v>26472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119986</v>
      </c>
      <c r="J71" s="39">
        <f>+J72+J73+J74</f>
        <v>94858</v>
      </c>
      <c r="K71" s="39">
        <f>+K72+K73+K74</f>
        <v>16218</v>
      </c>
      <c r="L71" s="39">
        <f>+L72+L73+L74</f>
        <v>8910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79239</v>
      </c>
      <c r="J72" s="39">
        <v>70396</v>
      </c>
      <c r="K72" s="39">
        <v>3006</v>
      </c>
      <c r="L72" s="39">
        <v>5837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129</v>
      </c>
      <c r="J73" s="39">
        <v>29</v>
      </c>
      <c r="K73" s="39">
        <v>56</v>
      </c>
      <c r="L73" s="39">
        <v>44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40618</v>
      </c>
      <c r="J74" s="39">
        <v>24433</v>
      </c>
      <c r="K74" s="39">
        <v>13156</v>
      </c>
      <c r="L74" s="39">
        <v>3029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21169</v>
      </c>
      <c r="J75" s="39">
        <v>2994</v>
      </c>
      <c r="K75" s="39">
        <v>613</v>
      </c>
      <c r="L75" s="39">
        <v>17562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-11918</v>
      </c>
      <c r="J76" s="38">
        <f>+J77+J78</f>
        <v>-5556</v>
      </c>
      <c r="K76" s="38">
        <f>+K77+K78</f>
        <v>-2883</v>
      </c>
      <c r="L76" s="38">
        <f>+L77+L78</f>
        <v>-1166</v>
      </c>
      <c r="M76" s="38">
        <f>+M77+M78</f>
        <v>-2313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-7386</v>
      </c>
      <c r="J77" s="39">
        <v>-4555</v>
      </c>
      <c r="K77" s="39">
        <v>-1723</v>
      </c>
      <c r="L77" s="39">
        <v>-1108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-4532</v>
      </c>
      <c r="J78" s="39">
        <v>-1001</v>
      </c>
      <c r="K78" s="39">
        <v>-1160</v>
      </c>
      <c r="L78" s="39">
        <v>-58</v>
      </c>
      <c r="M78" s="39">
        <v>-2313</v>
      </c>
    </row>
    <row r="79" spans="2:13" s="17" customFormat="1" ht="16.149999999999999" customHeight="1">
      <c r="B79" s="38">
        <f>+B80+B81+B82</f>
        <v>29320</v>
      </c>
      <c r="C79" s="38">
        <f>+C80+C81+C82</f>
        <v>26180</v>
      </c>
      <c r="D79" s="38">
        <f>+D80+D81+D82</f>
        <v>4212</v>
      </c>
      <c r="E79" s="38">
        <f>+E80+E81+E82</f>
        <v>583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8233</v>
      </c>
      <c r="J79" s="38">
        <f>+J80+J81+J82</f>
        <v>8424</v>
      </c>
      <c r="K79" s="38">
        <f>+K80+K81+K82</f>
        <v>481</v>
      </c>
      <c r="L79" s="38">
        <f>+L80+L81+L82</f>
        <v>515</v>
      </c>
      <c r="M79" s="38">
        <f>+M80+M81+M82</f>
        <v>468</v>
      </c>
    </row>
    <row r="80" spans="2:13" s="19" customFormat="1" ht="16.149999999999999" customHeight="1">
      <c r="B80" s="39">
        <v>29309</v>
      </c>
      <c r="C80" s="48">
        <v>26172</v>
      </c>
      <c r="D80" s="48">
        <v>4212</v>
      </c>
      <c r="E80" s="48">
        <v>580</v>
      </c>
      <c r="F80" s="48">
        <v>0</v>
      </c>
      <c r="G80" s="27" t="s">
        <v>50</v>
      </c>
      <c r="H80" s="27" t="s">
        <v>133</v>
      </c>
      <c r="I80" s="48">
        <v>2928</v>
      </c>
      <c r="J80" s="48">
        <v>3390</v>
      </c>
      <c r="K80" s="48">
        <v>385</v>
      </c>
      <c r="L80" s="48">
        <v>340</v>
      </c>
      <c r="M80" s="48">
        <v>468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4705</v>
      </c>
      <c r="J81" s="48">
        <v>4533</v>
      </c>
      <c r="K81" s="48">
        <v>88</v>
      </c>
      <c r="L81" s="48">
        <v>84</v>
      </c>
      <c r="M81" s="48">
        <v>0</v>
      </c>
    </row>
    <row r="82" spans="2:13" s="19" customFormat="1" ht="16.149999999999999" customHeight="1">
      <c r="B82" s="39">
        <v>11</v>
      </c>
      <c r="C82" s="48">
        <v>8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600</v>
      </c>
      <c r="J82" s="48">
        <v>501</v>
      </c>
      <c r="K82" s="48">
        <v>8</v>
      </c>
      <c r="L82" s="48">
        <v>91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108150</v>
      </c>
      <c r="C85" s="41">
        <f>+J68+J70+J76+J79-C79</f>
        <v>74540</v>
      </c>
      <c r="D85" s="41">
        <f>+K68+K70+K76+K79-D79</f>
        <v>10217</v>
      </c>
      <c r="E85" s="41">
        <f>+L68+L70+L76+L79-E79</f>
        <v>25238</v>
      </c>
      <c r="F85" s="41">
        <f>+M68+M70+M76+M79-F79</f>
        <v>-1845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108150</v>
      </c>
      <c r="J100" s="43">
        <f>+C85</f>
        <v>74540</v>
      </c>
      <c r="K100" s="43">
        <f>+D85</f>
        <v>10217</v>
      </c>
      <c r="L100" s="43">
        <f>+E85</f>
        <v>25238</v>
      </c>
      <c r="M100" s="43">
        <f>+F85</f>
        <v>-1845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-51</v>
      </c>
      <c r="C102" s="38">
        <f>+C103+C104</f>
        <v>-61</v>
      </c>
      <c r="D102" s="38">
        <f>+D103+D104</f>
        <v>-11</v>
      </c>
      <c r="E102" s="38">
        <f>+E103+E104</f>
        <v>21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127296</v>
      </c>
      <c r="J102" s="38">
        <f>+J103+J104</f>
        <v>73029</v>
      </c>
      <c r="K102" s="38">
        <f>+K103+K104</f>
        <v>44587</v>
      </c>
      <c r="L102" s="38">
        <f>+L103+L104</f>
        <v>9680</v>
      </c>
      <c r="M102" s="38">
        <f>+M103+M104</f>
        <v>0</v>
      </c>
    </row>
    <row r="103" spans="2:13" s="19" customFormat="1" ht="16.149999999999999" customHeight="1">
      <c r="B103" s="39">
        <v>-51</v>
      </c>
      <c r="C103" s="39">
        <v>-61</v>
      </c>
      <c r="D103" s="39">
        <v>-11</v>
      </c>
      <c r="E103" s="39">
        <v>21</v>
      </c>
      <c r="F103" s="39">
        <v>0</v>
      </c>
      <c r="G103" s="69" t="s">
        <v>60</v>
      </c>
      <c r="H103" s="70" t="s">
        <v>61</v>
      </c>
      <c r="I103" s="39">
        <v>122948</v>
      </c>
      <c r="J103" s="39">
        <v>72641</v>
      </c>
      <c r="K103" s="39">
        <v>43391</v>
      </c>
      <c r="L103" s="39">
        <v>6916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4348</v>
      </c>
      <c r="J104" s="39">
        <v>388</v>
      </c>
      <c r="K104" s="39">
        <v>1196</v>
      </c>
      <c r="L104" s="39">
        <v>2764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149450</v>
      </c>
      <c r="J105" s="38">
        <f>+J106+J107+J108</f>
        <v>9993</v>
      </c>
      <c r="K105" s="38">
        <f>+K106+K107+K108</f>
        <v>320</v>
      </c>
      <c r="L105" s="38">
        <f>+L106+L107+L108</f>
        <v>275</v>
      </c>
      <c r="M105" s="38">
        <f>+M106+M107+M108</f>
        <v>138862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103358</v>
      </c>
      <c r="J106" s="39">
        <v>2046</v>
      </c>
      <c r="K106" s="39">
        <v>0</v>
      </c>
      <c r="L106" s="39">
        <v>0</v>
      </c>
      <c r="M106" s="39">
        <v>101312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7129</v>
      </c>
      <c r="J107" s="39">
        <v>6509</v>
      </c>
      <c r="K107" s="39">
        <v>320</v>
      </c>
      <c r="L107" s="39">
        <v>275</v>
      </c>
      <c r="M107" s="39">
        <v>25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38963</v>
      </c>
      <c r="J108" s="39">
        <v>1438</v>
      </c>
      <c r="K108" s="39">
        <v>0</v>
      </c>
      <c r="L108" s="39">
        <v>0</v>
      </c>
      <c r="M108" s="39">
        <v>37525</v>
      </c>
    </row>
    <row r="109" spans="2:13" s="17" customFormat="1" ht="15">
      <c r="B109" s="38">
        <v>185279</v>
      </c>
      <c r="C109" s="38">
        <v>19081</v>
      </c>
      <c r="D109" s="38">
        <v>3800</v>
      </c>
      <c r="E109" s="38">
        <v>539</v>
      </c>
      <c r="F109" s="38">
        <v>161859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157824</v>
      </c>
      <c r="C110" s="39">
        <v>0</v>
      </c>
      <c r="D110" s="39">
        <v>1</v>
      </c>
      <c r="E110" s="39">
        <v>0</v>
      </c>
      <c r="F110" s="39">
        <v>157823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17664</v>
      </c>
      <c r="C111" s="39">
        <v>16960</v>
      </c>
      <c r="D111" s="39">
        <v>404</v>
      </c>
      <c r="E111" s="39">
        <v>275</v>
      </c>
      <c r="F111" s="39">
        <v>25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9791</v>
      </c>
      <c r="C112" s="39">
        <v>2121</v>
      </c>
      <c r="D112" s="39">
        <v>3395</v>
      </c>
      <c r="E112" s="39">
        <v>264</v>
      </c>
      <c r="F112" s="39">
        <v>4011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17903</v>
      </c>
      <c r="C113" s="38">
        <f>+C114+C115+C116+C117+C118+C119</f>
        <v>126970</v>
      </c>
      <c r="D113" s="38">
        <f>+D114+D115+D116+D117+D118+D119</f>
        <v>20796</v>
      </c>
      <c r="E113" s="38">
        <f>+E114+E115+E116+E117+E118+E119</f>
        <v>13902</v>
      </c>
      <c r="F113" s="38">
        <f>+F114+F115+F116+F117+F118+F119</f>
        <v>4058</v>
      </c>
      <c r="G113" s="77" t="s">
        <v>69</v>
      </c>
      <c r="H113" s="61" t="s">
        <v>70</v>
      </c>
      <c r="I113" s="38">
        <f>+I114+I115+I116+I117+I118+I119</f>
        <v>8377</v>
      </c>
      <c r="J113" s="38">
        <f>+J114+J115+J116+J117+J118+J119</f>
        <v>15671</v>
      </c>
      <c r="K113" s="38">
        <f>+K114+K115+K116+K117+K118+K119</f>
        <v>97356</v>
      </c>
      <c r="L113" s="38">
        <f>+L114+L115+L116+L117+L118+L119</f>
        <v>27440</v>
      </c>
      <c r="M113" s="38">
        <f>+M114+M115+M116+M117+M118+M119</f>
        <v>15733</v>
      </c>
    </row>
    <row r="114" spans="2:14" s="19" customFormat="1" ht="16.149999999999999" customHeight="1">
      <c r="B114" s="39">
        <v>204</v>
      </c>
      <c r="C114" s="39">
        <v>8</v>
      </c>
      <c r="D114" s="39">
        <v>85</v>
      </c>
      <c r="E114" s="39">
        <v>109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245</v>
      </c>
      <c r="J115" s="39">
        <v>100</v>
      </c>
      <c r="K115" s="39">
        <v>42</v>
      </c>
      <c r="L115" s="39">
        <v>103</v>
      </c>
      <c r="M115" s="39">
        <v>0</v>
      </c>
    </row>
    <row r="116" spans="2:14" s="19" customFormat="1" ht="16.149999999999999" customHeight="1">
      <c r="B116" s="39">
        <v>0</v>
      </c>
      <c r="C116" s="39">
        <v>113491</v>
      </c>
      <c r="D116" s="39">
        <v>18140</v>
      </c>
      <c r="E116" s="39">
        <v>12149</v>
      </c>
      <c r="F116" s="39">
        <v>4043</v>
      </c>
      <c r="G116" s="69" t="s">
        <v>75</v>
      </c>
      <c r="H116" s="70" t="s">
        <v>160</v>
      </c>
      <c r="I116" s="39">
        <v>0</v>
      </c>
      <c r="J116" s="39">
        <v>12455</v>
      </c>
      <c r="K116" s="39">
        <v>95136</v>
      </c>
      <c r="L116" s="39">
        <v>25550</v>
      </c>
      <c r="M116" s="39">
        <v>14682</v>
      </c>
    </row>
    <row r="117" spans="2:14" s="19" customFormat="1" ht="16.149999999999999" customHeight="1">
      <c r="B117" s="39">
        <v>1079</v>
      </c>
      <c r="C117" s="39">
        <v>1079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1854</v>
      </c>
      <c r="J117" s="39">
        <v>440</v>
      </c>
      <c r="K117" s="39">
        <v>961</v>
      </c>
      <c r="L117" s="39">
        <v>17</v>
      </c>
      <c r="M117" s="39">
        <v>436</v>
      </c>
    </row>
    <row r="118" spans="2:14" s="19" customFormat="1" ht="16.149999999999999" customHeight="1">
      <c r="B118" s="39">
        <v>6306</v>
      </c>
      <c r="C118" s="39">
        <v>2078</v>
      </c>
      <c r="D118" s="39">
        <v>2571</v>
      </c>
      <c r="E118" s="39">
        <v>1644</v>
      </c>
      <c r="F118" s="39">
        <v>13</v>
      </c>
      <c r="G118" s="27" t="s">
        <v>78</v>
      </c>
      <c r="H118" s="27" t="s">
        <v>79</v>
      </c>
      <c r="I118" s="39">
        <v>6278</v>
      </c>
      <c r="J118" s="39">
        <v>2676</v>
      </c>
      <c r="K118" s="39">
        <v>1217</v>
      </c>
      <c r="L118" s="39">
        <v>1770</v>
      </c>
      <c r="M118" s="39">
        <v>615</v>
      </c>
    </row>
    <row r="119" spans="2:14" s="51" customFormat="1" ht="16.149999999999999" customHeight="1">
      <c r="B119" s="39">
        <v>10314</v>
      </c>
      <c r="C119" s="39">
        <v>10314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190142</v>
      </c>
      <c r="C122" s="41">
        <f>+J100+J102+J105+J113-C102-C109-C113</f>
        <v>27243</v>
      </c>
      <c r="D122" s="41">
        <f>+K100+K102+K105+K113-D102-D109-D113</f>
        <v>127895</v>
      </c>
      <c r="E122" s="41">
        <f>+L100+L102+L105+L113-E102-E109-E113</f>
        <v>48171</v>
      </c>
      <c r="F122" s="41">
        <f>+M100+M102+M105+M113-F102-F109-F113</f>
        <v>-13167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190142</v>
      </c>
      <c r="J137" s="43">
        <f>+C122</f>
        <v>27243</v>
      </c>
      <c r="K137" s="43">
        <f>+D122</f>
        <v>127895</v>
      </c>
      <c r="L137" s="43">
        <f>+E122</f>
        <v>48171</v>
      </c>
      <c r="M137" s="43">
        <f>+F122</f>
        <v>-13167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131986</v>
      </c>
      <c r="C139" s="38">
        <f>+C140+C141</f>
        <v>3084</v>
      </c>
      <c r="D139" s="38">
        <f>+D140+D141</f>
        <v>110623</v>
      </c>
      <c r="E139" s="38">
        <f>+E140+E141</f>
        <v>14880</v>
      </c>
      <c r="F139" s="38">
        <f>+F140+F141</f>
        <v>3399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100662</v>
      </c>
      <c r="C140" s="39">
        <v>1558</v>
      </c>
      <c r="D140" s="39">
        <v>82241</v>
      </c>
      <c r="E140" s="39">
        <v>14043</v>
      </c>
      <c r="F140" s="39">
        <v>2820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31324</v>
      </c>
      <c r="C141" s="39">
        <v>1526</v>
      </c>
      <c r="D141" s="39">
        <v>28382</v>
      </c>
      <c r="E141" s="39">
        <v>837</v>
      </c>
      <c r="F141" s="39">
        <v>579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58156</v>
      </c>
      <c r="C144" s="41">
        <f>+J137-C139</f>
        <v>24159</v>
      </c>
      <c r="D144" s="41">
        <f>+K137-D139</f>
        <v>17272</v>
      </c>
      <c r="E144" s="41">
        <f>+L137-E139</f>
        <v>33291</v>
      </c>
      <c r="F144" s="41">
        <f>+M137-F139</f>
        <v>-16566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190142</v>
      </c>
      <c r="J161" s="43">
        <f>+C122</f>
        <v>27243</v>
      </c>
      <c r="K161" s="43">
        <f>+D122</f>
        <v>127895</v>
      </c>
      <c r="L161" s="43">
        <f>+E122</f>
        <v>48171</v>
      </c>
      <c r="M161" s="43">
        <f>+F122</f>
        <v>-13167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225295</v>
      </c>
      <c r="C163" s="38">
        <f>+J16-J17-J18+C141-J20</f>
        <v>39914</v>
      </c>
      <c r="D163" s="38">
        <f>+K16-K17-K18+D141-K20</f>
        <v>136043</v>
      </c>
      <c r="E163" s="38">
        <f>+L16-L17-L18+E141-L20</f>
        <v>44843</v>
      </c>
      <c r="F163" s="38">
        <f>+M16-M17-M18+F141-M20</f>
        <v>4495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131986</v>
      </c>
      <c r="C164" s="39">
        <f>+C139</f>
        <v>3084</v>
      </c>
      <c r="D164" s="39">
        <f>+D139</f>
        <v>110623</v>
      </c>
      <c r="E164" s="39">
        <f>+E139</f>
        <v>14880</v>
      </c>
      <c r="F164" s="39">
        <f>+F139</f>
        <v>3399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93309</v>
      </c>
      <c r="C165" s="39">
        <f>+C163-C164</f>
        <v>36830</v>
      </c>
      <c r="D165" s="39">
        <f>+D163-D164</f>
        <v>25420</v>
      </c>
      <c r="E165" s="39">
        <f>+E163-E164</f>
        <v>29963</v>
      </c>
      <c r="F165" s="39">
        <f>+F163-F164</f>
        <v>1096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-35153</v>
      </c>
      <c r="C169" s="41">
        <f>+J161-C163-C166</f>
        <v>-12671</v>
      </c>
      <c r="D169" s="41">
        <f>+K161-D163-D166</f>
        <v>-8148</v>
      </c>
      <c r="E169" s="41">
        <f>+L161-E163-E166</f>
        <v>3328</v>
      </c>
      <c r="F169" s="41">
        <f>+M161-F163-F166</f>
        <v>-17662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58156</v>
      </c>
      <c r="J184" s="43">
        <f>+C144</f>
        <v>24159</v>
      </c>
      <c r="K184" s="43">
        <f>+D144</f>
        <v>17272</v>
      </c>
      <c r="L184" s="43">
        <f>+E144</f>
        <v>33291</v>
      </c>
      <c r="M184" s="43">
        <f>+F144</f>
        <v>-16566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93309</v>
      </c>
      <c r="C186" s="38">
        <f>+C187</f>
        <v>36830</v>
      </c>
      <c r="D186" s="38">
        <f>+D187</f>
        <v>25420</v>
      </c>
      <c r="E186" s="38">
        <f>+E187</f>
        <v>29963</v>
      </c>
      <c r="F186" s="38">
        <f>+F187</f>
        <v>1096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93309</v>
      </c>
      <c r="C187" s="39">
        <f t="shared" si="2"/>
        <v>36830</v>
      </c>
      <c r="D187" s="39">
        <f t="shared" si="2"/>
        <v>25420</v>
      </c>
      <c r="E187" s="39">
        <f t="shared" si="2"/>
        <v>29963</v>
      </c>
      <c r="F187" s="39">
        <f t="shared" si="2"/>
        <v>1096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-35153</v>
      </c>
      <c r="C191" s="41">
        <f>+J184-C186</f>
        <v>-12671</v>
      </c>
      <c r="D191" s="41">
        <f>+K184-D186</f>
        <v>-8148</v>
      </c>
      <c r="E191" s="41">
        <f>+L184-E186</f>
        <v>3328</v>
      </c>
      <c r="F191" s="41">
        <f>+M184-F186</f>
        <v>-17662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-35153</v>
      </c>
      <c r="J209" s="43">
        <f>+C191</f>
        <v>-12671</v>
      </c>
      <c r="K209" s="43">
        <f>+D191</f>
        <v>-8148</v>
      </c>
      <c r="L209" s="43">
        <f>+E191</f>
        <v>3328</v>
      </c>
      <c r="M209" s="43">
        <f>+F191</f>
        <v>-17662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11685</v>
      </c>
      <c r="J211" s="38">
        <f>+J212+J213+J214</f>
        <v>3068</v>
      </c>
      <c r="K211" s="38">
        <f>+K212+K213+K214</f>
        <v>7851</v>
      </c>
      <c r="L211" s="38">
        <f>+L212+L213+L214</f>
        <v>4488</v>
      </c>
      <c r="M211" s="38">
        <f>+M212+M213+M214</f>
        <v>167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5595</v>
      </c>
      <c r="J212" s="39">
        <v>377</v>
      </c>
      <c r="K212" s="39">
        <v>2411</v>
      </c>
      <c r="L212" s="39">
        <v>2807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4797</v>
      </c>
      <c r="J213" s="39">
        <v>1700</v>
      </c>
      <c r="K213" s="39">
        <v>2836</v>
      </c>
      <c r="L213" s="39">
        <v>111</v>
      </c>
      <c r="M213" s="39">
        <v>150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1293</v>
      </c>
      <c r="J214" s="39">
        <v>991</v>
      </c>
      <c r="K214" s="39">
        <v>2604</v>
      </c>
      <c r="L214" s="39">
        <v>1570</v>
      </c>
      <c r="M214" s="39">
        <v>17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273</v>
      </c>
      <c r="K216" s="40">
        <v>2183</v>
      </c>
      <c r="L216" s="40">
        <v>1416</v>
      </c>
      <c r="M216" s="40">
        <v>17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-10839</v>
      </c>
      <c r="J217" s="38">
        <f>+J218+J219+J220</f>
        <v>-9585</v>
      </c>
      <c r="K217" s="38">
        <f>+K218+K219+K220</f>
        <v>-4262</v>
      </c>
      <c r="L217" s="38">
        <f>+L218+L219+L220</f>
        <v>-877</v>
      </c>
      <c r="M217" s="38">
        <f>+M218+M219+M220</f>
        <v>-4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-3896</v>
      </c>
      <c r="J219" s="39">
        <v>-1267</v>
      </c>
      <c r="K219" s="39">
        <v>-2138</v>
      </c>
      <c r="L219" s="39">
        <v>-488</v>
      </c>
      <c r="M219" s="39">
        <v>-3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-6943</v>
      </c>
      <c r="J220" s="39">
        <v>-8318</v>
      </c>
      <c r="K220" s="39">
        <v>-2124</v>
      </c>
      <c r="L220" s="39">
        <v>-389</v>
      </c>
      <c r="M220" s="39">
        <v>-1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-2215</v>
      </c>
      <c r="K222" s="40">
        <v>-1443</v>
      </c>
      <c r="L222" s="40">
        <v>-230</v>
      </c>
      <c r="M222" s="40">
        <v>-1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-34307</v>
      </c>
      <c r="C225" s="41">
        <f>+J209+J211+J217</f>
        <v>-19188</v>
      </c>
      <c r="D225" s="41">
        <f>+K209+K211+K217</f>
        <v>-4559</v>
      </c>
      <c r="E225" s="41">
        <f>+L209+L211+L217</f>
        <v>6939</v>
      </c>
      <c r="F225" s="41">
        <f>+M209+M211+M217</f>
        <v>-17499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-34307</v>
      </c>
      <c r="J240" s="43">
        <f>+C225</f>
        <v>-19188</v>
      </c>
      <c r="K240" s="43">
        <f>+D225</f>
        <v>-4559</v>
      </c>
      <c r="L240" s="43">
        <f>+E225</f>
        <v>6939</v>
      </c>
      <c r="M240" s="43">
        <f>+F225</f>
        <v>-17499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25875</v>
      </c>
      <c r="C242" s="38">
        <f t="shared" ref="C242:F242" si="3">C243+C245</f>
        <v>7727</v>
      </c>
      <c r="D242" s="38">
        <f t="shared" si="3"/>
        <v>11339</v>
      </c>
      <c r="E242" s="38">
        <f t="shared" si="3"/>
        <v>6652</v>
      </c>
      <c r="F242" s="38">
        <f t="shared" si="3"/>
        <v>157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25895</v>
      </c>
      <c r="C243" s="42">
        <v>7718</v>
      </c>
      <c r="D243" s="42">
        <v>11346</v>
      </c>
      <c r="E243" s="42">
        <v>6674</v>
      </c>
      <c r="F243" s="42">
        <v>157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-29601</v>
      </c>
      <c r="C244" s="38">
        <f t="shared" ref="C244:F244" si="4">-C25</f>
        <v>-10354</v>
      </c>
      <c r="D244" s="38">
        <f t="shared" si="4"/>
        <v>-12608</v>
      </c>
      <c r="E244" s="38">
        <f t="shared" si="4"/>
        <v>-6298</v>
      </c>
      <c r="F244" s="38">
        <f t="shared" si="4"/>
        <v>-341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-20</v>
      </c>
      <c r="C245" s="42">
        <v>9</v>
      </c>
      <c r="D245" s="42">
        <v>-7</v>
      </c>
      <c r="E245" s="42">
        <v>-22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643</v>
      </c>
      <c r="C246" s="38">
        <v>405</v>
      </c>
      <c r="D246" s="38">
        <v>-3</v>
      </c>
      <c r="E246" s="38">
        <v>246</v>
      </c>
      <c r="F246" s="38">
        <v>-5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-31224</v>
      </c>
      <c r="C248" s="41">
        <f>+J240-C243-C244-C245-C246</f>
        <v>-16966</v>
      </c>
      <c r="D248" s="41">
        <f>+K240-D243-D244-D245-D246</f>
        <v>-3287</v>
      </c>
      <c r="E248" s="41">
        <f>+L240-E243-E244-E245-E246</f>
        <v>6339</v>
      </c>
      <c r="F248" s="41">
        <f>+M240-F243-F244-F245-F246</f>
        <v>-17310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19" priority="2" operator="notEqual">
      <formula>B47+B48</formula>
    </cfRule>
  </conditionalFormatting>
  <conditionalFormatting sqref="B109:F109">
    <cfRule type="cellIs" dxfId="18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274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44074</v>
      </c>
      <c r="H16" s="38">
        <f>+C46+C51+C52+C21+C25</f>
        <v>30172</v>
      </c>
      <c r="I16" s="38">
        <f>+D46+D51+D52+D21+D25</f>
        <v>13902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2816</v>
      </c>
      <c r="H17" s="39">
        <v>672</v>
      </c>
      <c r="I17" s="39">
        <v>2144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2243</v>
      </c>
      <c r="H18" s="39">
        <v>160</v>
      </c>
      <c r="I18" s="39">
        <v>2083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39015</v>
      </c>
      <c r="H19" s="39">
        <f>+H16-H17-H18</f>
        <v>29340</v>
      </c>
      <c r="I19" s="39">
        <f>+I16-I17-I18</f>
        <v>9675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627</v>
      </c>
      <c r="H20" s="47">
        <v>386</v>
      </c>
      <c r="I20" s="47">
        <v>241</v>
      </c>
    </row>
    <row r="21" spans="2:9" s="17" customFormat="1" ht="16.149999999999999" customHeight="1">
      <c r="B21" s="38">
        <v>9461</v>
      </c>
      <c r="C21" s="38">
        <v>4839</v>
      </c>
      <c r="D21" s="38">
        <v>4622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34613</v>
      </c>
      <c r="C23" s="41">
        <f>+H16-C21</f>
        <v>25333</v>
      </c>
      <c r="D23" s="41">
        <f>+I16-D21</f>
        <v>9280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10354</v>
      </c>
      <c r="C25" s="38">
        <v>6934</v>
      </c>
      <c r="D25" s="38">
        <v>3420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24259</v>
      </c>
      <c r="C27" s="41">
        <f>+C23-C25</f>
        <v>18399</v>
      </c>
      <c r="D27" s="41">
        <f>+D23-D25</f>
        <v>5860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24259</v>
      </c>
      <c r="H44" s="43">
        <f>+C27</f>
        <v>18399</v>
      </c>
      <c r="I44" s="43">
        <f>+D27</f>
        <v>5860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24034</v>
      </c>
      <c r="C46" s="38">
        <v>18363</v>
      </c>
      <c r="D46" s="38">
        <v>5671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18673</v>
      </c>
      <c r="C47" s="39">
        <v>13873</v>
      </c>
      <c r="D47" s="39">
        <v>4800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5361</v>
      </c>
      <c r="C48" s="39">
        <f>SUM(C49:C50)</f>
        <v>4490</v>
      </c>
      <c r="D48" s="39">
        <f>SUM(D49:D50)</f>
        <v>871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2492</v>
      </c>
      <c r="C49" s="96">
        <v>1648</v>
      </c>
      <c r="D49" s="96">
        <v>844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2869</v>
      </c>
      <c r="C50" s="96">
        <v>2842</v>
      </c>
      <c r="D50" s="96">
        <v>27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225</v>
      </c>
      <c r="C51" s="38">
        <v>36</v>
      </c>
      <c r="D51" s="38">
        <v>189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97852</v>
      </c>
      <c r="H70" s="38">
        <f>+H71+H75</f>
        <v>96018</v>
      </c>
      <c r="I70" s="38">
        <f>+I71+I75</f>
        <v>1834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94858</v>
      </c>
      <c r="H71" s="39">
        <f>+H72+H73+H74</f>
        <v>94452</v>
      </c>
      <c r="I71" s="39">
        <f>+I72+I73+I74</f>
        <v>406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70396</v>
      </c>
      <c r="H72" s="39">
        <v>70396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29</v>
      </c>
      <c r="H73" s="39">
        <v>29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24433</v>
      </c>
      <c r="H74" s="39">
        <v>24027</v>
      </c>
      <c r="I74" s="39">
        <v>406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2994</v>
      </c>
      <c r="H75" s="39">
        <v>1566</v>
      </c>
      <c r="I75" s="39">
        <v>1428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-5556</v>
      </c>
      <c r="H76" s="38">
        <f>+H77+H78</f>
        <v>-4982</v>
      </c>
      <c r="I76" s="38">
        <f>+I77+I78</f>
        <v>-574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-4555</v>
      </c>
      <c r="H77" s="39">
        <v>-4460</v>
      </c>
      <c r="I77" s="39">
        <v>-95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-1001</v>
      </c>
      <c r="H78" s="39">
        <v>-522</v>
      </c>
      <c r="I78" s="39">
        <v>-479</v>
      </c>
    </row>
    <row r="79" spans="2:9" s="17" customFormat="1" ht="16.149999999999999" customHeight="1">
      <c r="B79" s="38">
        <f>+B80+B81+B82</f>
        <v>26180</v>
      </c>
      <c r="C79" s="38">
        <f>+C80+C81+C82</f>
        <v>26107</v>
      </c>
      <c r="D79" s="38">
        <f>+D80+D81+D82</f>
        <v>243</v>
      </c>
      <c r="E79" s="77" t="s">
        <v>48</v>
      </c>
      <c r="F79" s="61" t="s">
        <v>49</v>
      </c>
      <c r="G79" s="38">
        <f>G80+G81+G82</f>
        <v>8424</v>
      </c>
      <c r="H79" s="38">
        <f>+H80+H81+H82</f>
        <v>7732</v>
      </c>
      <c r="I79" s="38">
        <f>+I80+I81+I82</f>
        <v>862</v>
      </c>
    </row>
    <row r="80" spans="2:9" s="19" customFormat="1" ht="16.149999999999999" customHeight="1">
      <c r="B80" s="39">
        <v>26172</v>
      </c>
      <c r="C80" s="48">
        <v>26099</v>
      </c>
      <c r="D80" s="48">
        <v>243</v>
      </c>
      <c r="E80" s="27" t="s">
        <v>50</v>
      </c>
      <c r="F80" s="27" t="s">
        <v>133</v>
      </c>
      <c r="G80" s="48">
        <v>3390</v>
      </c>
      <c r="H80" s="48">
        <v>2924</v>
      </c>
      <c r="I80" s="48">
        <v>636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4533</v>
      </c>
      <c r="H81" s="48">
        <v>4307</v>
      </c>
      <c r="I81" s="48">
        <v>226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501</v>
      </c>
      <c r="H82" s="48">
        <v>501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74540</v>
      </c>
      <c r="C85" s="41">
        <f>+H68+H70+H76+H79-C79</f>
        <v>72661</v>
      </c>
      <c r="D85" s="41">
        <f>+I68+I70+I76+I79-D79</f>
        <v>1879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74540</v>
      </c>
      <c r="H100" s="43">
        <f>+C85</f>
        <v>72661</v>
      </c>
      <c r="I100" s="43">
        <f>+D85</f>
        <v>1879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-61</v>
      </c>
      <c r="C102" s="38">
        <f>+C103+C104</f>
        <v>0</v>
      </c>
      <c r="D102" s="38">
        <f>+D103+D104</f>
        <v>-61</v>
      </c>
      <c r="E102" s="77" t="s">
        <v>58</v>
      </c>
      <c r="F102" s="61" t="s">
        <v>59</v>
      </c>
      <c r="G102" s="38">
        <f>+G103+G104</f>
        <v>73029</v>
      </c>
      <c r="H102" s="38">
        <f>+H103+H104</f>
        <v>72698</v>
      </c>
      <c r="I102" s="38">
        <f>+I103+I104</f>
        <v>331</v>
      </c>
    </row>
    <row r="103" spans="2:9" s="19" customFormat="1" ht="16.149999999999999" customHeight="1">
      <c r="B103" s="39">
        <v>-61</v>
      </c>
      <c r="C103" s="39">
        <v>0</v>
      </c>
      <c r="D103" s="39">
        <v>-61</v>
      </c>
      <c r="E103" s="69" t="s">
        <v>60</v>
      </c>
      <c r="F103" s="70" t="s">
        <v>61</v>
      </c>
      <c r="G103" s="39">
        <v>72641</v>
      </c>
      <c r="H103" s="39">
        <v>72641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388</v>
      </c>
      <c r="H104" s="39">
        <v>57</v>
      </c>
      <c r="I104" s="39">
        <v>331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9993</v>
      </c>
      <c r="H105" s="38">
        <f>+H106+H107+H108</f>
        <v>7468</v>
      </c>
      <c r="I105" s="38">
        <f>+I106+I107+I108</f>
        <v>2525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2046</v>
      </c>
      <c r="H106" s="39">
        <v>0</v>
      </c>
      <c r="I106" s="39">
        <v>2046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6509</v>
      </c>
      <c r="H107" s="39">
        <v>6482</v>
      </c>
      <c r="I107" s="39">
        <v>27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1438</v>
      </c>
      <c r="H108" s="39">
        <v>986</v>
      </c>
      <c r="I108" s="39">
        <v>452</v>
      </c>
    </row>
    <row r="109" spans="2:9" s="17" customFormat="1" ht="15">
      <c r="B109" s="38">
        <v>19081</v>
      </c>
      <c r="C109" s="38">
        <v>16748</v>
      </c>
      <c r="D109" s="38">
        <v>2333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16960</v>
      </c>
      <c r="C111" s="39">
        <v>14691</v>
      </c>
      <c r="D111" s="39">
        <v>2269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2121</v>
      </c>
      <c r="C112" s="39">
        <v>2057</v>
      </c>
      <c r="D112" s="39">
        <v>64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126970</v>
      </c>
      <c r="C113" s="38">
        <f>+C114+C115+C116+C117+C118+C119</f>
        <v>132721</v>
      </c>
      <c r="D113" s="38">
        <f>+D114+D115+D116+D117+D118+D119</f>
        <v>942</v>
      </c>
      <c r="E113" s="77" t="s">
        <v>69</v>
      </c>
      <c r="F113" s="61" t="s">
        <v>70</v>
      </c>
      <c r="G113" s="38">
        <f>+G114+G115+G116+G117+G118+G119</f>
        <v>15671</v>
      </c>
      <c r="H113" s="38">
        <f>+H114+H115+H116+H117+H118+H119</f>
        <v>14675</v>
      </c>
      <c r="I113" s="38">
        <f>+I114+I115+I116+I117+I118+I119</f>
        <v>7689</v>
      </c>
    </row>
    <row r="114" spans="2:10" s="19" customFormat="1" ht="16.149999999999999" customHeight="1">
      <c r="B114" s="39">
        <v>8</v>
      </c>
      <c r="C114" s="39">
        <v>-11</v>
      </c>
      <c r="D114" s="39">
        <v>19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100</v>
      </c>
      <c r="H115" s="39">
        <v>96</v>
      </c>
      <c r="I115" s="39">
        <v>4</v>
      </c>
    </row>
    <row r="116" spans="2:10" s="19" customFormat="1" ht="16.149999999999999" customHeight="1">
      <c r="B116" s="39">
        <v>113491</v>
      </c>
      <c r="C116" s="39">
        <v>119712</v>
      </c>
      <c r="D116" s="39">
        <v>472</v>
      </c>
      <c r="E116" s="69" t="s">
        <v>75</v>
      </c>
      <c r="F116" s="70" t="s">
        <v>160</v>
      </c>
      <c r="G116" s="39">
        <v>12455</v>
      </c>
      <c r="H116" s="39">
        <v>12508</v>
      </c>
      <c r="I116" s="39">
        <v>6640</v>
      </c>
    </row>
    <row r="117" spans="2:10" s="19" customFormat="1" ht="16.149999999999999" customHeight="1">
      <c r="B117" s="39">
        <v>1079</v>
      </c>
      <c r="C117" s="39">
        <v>936</v>
      </c>
      <c r="D117" s="39">
        <v>143</v>
      </c>
      <c r="E117" s="69" t="s">
        <v>76</v>
      </c>
      <c r="F117" s="70" t="s">
        <v>77</v>
      </c>
      <c r="G117" s="39">
        <v>440</v>
      </c>
      <c r="H117" s="39">
        <v>171</v>
      </c>
      <c r="I117" s="39">
        <v>269</v>
      </c>
    </row>
    <row r="118" spans="2:10" s="19" customFormat="1" ht="16.149999999999999" customHeight="1">
      <c r="B118" s="39">
        <v>2078</v>
      </c>
      <c r="C118" s="39">
        <v>1770</v>
      </c>
      <c r="D118" s="39">
        <v>308</v>
      </c>
      <c r="E118" s="27" t="s">
        <v>78</v>
      </c>
      <c r="F118" s="27" t="s">
        <v>79</v>
      </c>
      <c r="G118" s="39">
        <v>2676</v>
      </c>
      <c r="H118" s="39">
        <v>1900</v>
      </c>
      <c r="I118" s="39">
        <v>776</v>
      </c>
    </row>
    <row r="119" spans="2:10" s="51" customFormat="1" ht="16.149999999999999" customHeight="1">
      <c r="B119" s="39">
        <v>10314</v>
      </c>
      <c r="C119" s="39">
        <v>10314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27243</v>
      </c>
      <c r="C122" s="41">
        <f>+H100+H102+H105+H113-C102-C109-C113</f>
        <v>18033</v>
      </c>
      <c r="D122" s="41">
        <f>+I100+I102+I105+I113-D102-D109-D113</f>
        <v>9210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27243</v>
      </c>
      <c r="H137" s="43">
        <f>+C122</f>
        <v>18033</v>
      </c>
      <c r="I137" s="43">
        <f>+D122</f>
        <v>9210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3084</v>
      </c>
      <c r="C139" s="38">
        <f>+C140+C141</f>
        <v>1686</v>
      </c>
      <c r="D139" s="38">
        <f>+D140+D141</f>
        <v>1398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1558</v>
      </c>
      <c r="C140" s="39">
        <v>837</v>
      </c>
      <c r="D140" s="39">
        <v>721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1526</v>
      </c>
      <c r="C141" s="39">
        <v>849</v>
      </c>
      <c r="D141" s="39">
        <v>677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24159</v>
      </c>
      <c r="C144" s="41">
        <f>+H137-C139</f>
        <v>16347</v>
      </c>
      <c r="D144" s="41">
        <f>+I137-D139</f>
        <v>7812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27243</v>
      </c>
      <c r="H161" s="43">
        <f>+C122</f>
        <v>18033</v>
      </c>
      <c r="I161" s="43">
        <f>+D122</f>
        <v>9210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39914</v>
      </c>
      <c r="C163" s="38">
        <f>+H16-H17-H18+C141-H20</f>
        <v>29803</v>
      </c>
      <c r="D163" s="38">
        <f>+I16-I17-I18+D141-I20</f>
        <v>10111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3084</v>
      </c>
      <c r="C164" s="39">
        <f>+C139</f>
        <v>1686</v>
      </c>
      <c r="D164" s="39">
        <f>+D139</f>
        <v>1398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36830</v>
      </c>
      <c r="C165" s="39">
        <f>+C163-C164</f>
        <v>28117</v>
      </c>
      <c r="D165" s="39">
        <f>+D163-D164</f>
        <v>8713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-12671</v>
      </c>
      <c r="C169" s="41">
        <f>+H161-C163-C166</f>
        <v>-11770</v>
      </c>
      <c r="D169" s="41">
        <f>+I161-D163-D166</f>
        <v>-901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24159</v>
      </c>
      <c r="H184" s="43">
        <f>+C144</f>
        <v>16347</v>
      </c>
      <c r="I184" s="43">
        <f>+D144</f>
        <v>7812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36830</v>
      </c>
      <c r="C186" s="38">
        <f>+C187</f>
        <v>28117</v>
      </c>
      <c r="D186" s="38">
        <f>+D187</f>
        <v>8713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36830</v>
      </c>
      <c r="C187" s="39">
        <f t="shared" si="0"/>
        <v>28117</v>
      </c>
      <c r="D187" s="39">
        <f t="shared" si="0"/>
        <v>8713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-12671</v>
      </c>
      <c r="C191" s="41">
        <f>+H184-C186</f>
        <v>-11770</v>
      </c>
      <c r="D191" s="41">
        <f>+I184-D186</f>
        <v>-901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-12671</v>
      </c>
      <c r="H209" s="43">
        <f>+C191</f>
        <v>-11770</v>
      </c>
      <c r="I209" s="43">
        <f>+D191</f>
        <v>-901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3068</v>
      </c>
      <c r="H211" s="38">
        <f>+H212+H213+H214</f>
        <v>1866</v>
      </c>
      <c r="I211" s="38">
        <f>+I212+I213+I214</f>
        <v>4409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377</v>
      </c>
      <c r="H212" s="39">
        <v>143</v>
      </c>
      <c r="I212" s="39">
        <v>234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1700</v>
      </c>
      <c r="H213" s="39">
        <v>1024</v>
      </c>
      <c r="I213" s="39">
        <v>676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991</v>
      </c>
      <c r="H214" s="39">
        <v>699</v>
      </c>
      <c r="I214" s="39">
        <v>3499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273</v>
      </c>
      <c r="H216" s="40">
        <v>145</v>
      </c>
      <c r="I216" s="40">
        <v>3335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-9585</v>
      </c>
      <c r="H217" s="38">
        <f>+H218+H219+H220</f>
        <v>-9197</v>
      </c>
      <c r="I217" s="38">
        <f>+I218+I219+I220</f>
        <v>-3595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-1267</v>
      </c>
      <c r="H219" s="39">
        <v>-1032</v>
      </c>
      <c r="I219" s="39">
        <v>-235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-8318</v>
      </c>
      <c r="H220" s="39">
        <v>-8165</v>
      </c>
      <c r="I220" s="39">
        <v>-3360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-2215</v>
      </c>
      <c r="H222" s="40">
        <v>-4885</v>
      </c>
      <c r="I222" s="40">
        <v>-537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-19188</v>
      </c>
      <c r="C225" s="41">
        <f>+H209+H211+H217</f>
        <v>-19101</v>
      </c>
      <c r="D225" s="41">
        <f>+I209+I211+I217</f>
        <v>-87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-19188</v>
      </c>
      <c r="H240" s="43">
        <f>+C225</f>
        <v>-19101</v>
      </c>
      <c r="I240" s="43">
        <f>+D225</f>
        <v>-87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7727</v>
      </c>
      <c r="C242" s="38">
        <f t="shared" ref="C242:D242" si="1">C243+C245</f>
        <v>5070</v>
      </c>
      <c r="D242" s="38">
        <f t="shared" si="1"/>
        <v>2657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7718</v>
      </c>
      <c r="C243" s="42">
        <v>5065</v>
      </c>
      <c r="D243" s="42">
        <v>2653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-10354</v>
      </c>
      <c r="C244" s="38">
        <v>-6934</v>
      </c>
      <c r="D244" s="38">
        <v>-3420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9</v>
      </c>
      <c r="C245" s="42">
        <v>5</v>
      </c>
      <c r="D245" s="42">
        <v>4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405</v>
      </c>
      <c r="C246" s="38">
        <v>86</v>
      </c>
      <c r="D246" s="38">
        <v>319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-16966</v>
      </c>
      <c r="C248" s="41">
        <f>+H240-C243-C244-C245-C246</f>
        <v>-17323</v>
      </c>
      <c r="D248" s="41">
        <f>+I240-D243-D244-D245-D246</f>
        <v>357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17" priority="2" operator="notEqual">
      <formula>B47+B48</formula>
    </cfRule>
  </conditionalFormatting>
  <conditionalFormatting sqref="B109:D109">
    <cfRule type="cellIs" dxfId="16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254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27054</v>
      </c>
      <c r="H16" s="38">
        <f>+C46+C51+C52+C21+C25</f>
        <v>18003</v>
      </c>
      <c r="I16" s="38">
        <f>+D46+D51+D52+D21+D25</f>
        <v>3670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1077</v>
      </c>
      <c r="H17" s="39">
        <v>243</v>
      </c>
      <c r="I17" s="39">
        <v>834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1280</v>
      </c>
      <c r="H18" s="39">
        <v>191</v>
      </c>
      <c r="I18" s="39">
        <v>1089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24697</v>
      </c>
      <c r="H19" s="39">
        <f>+H16-H17-H18</f>
        <v>17569</v>
      </c>
      <c r="I19" s="39">
        <f>+I16-I17-I18</f>
        <v>1747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206</v>
      </c>
      <c r="H20" s="47">
        <v>84</v>
      </c>
      <c r="I20" s="47">
        <v>122</v>
      </c>
    </row>
    <row r="21" spans="2:9" s="17" customFormat="1" ht="16.149999999999999" customHeight="1">
      <c r="B21" s="38">
        <v>4271</v>
      </c>
      <c r="C21" s="38">
        <v>2617</v>
      </c>
      <c r="D21" s="38">
        <v>1654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22783</v>
      </c>
      <c r="C23" s="41">
        <f>+H16-C21</f>
        <v>15386</v>
      </c>
      <c r="D23" s="41">
        <f>+I16-D21</f>
        <v>2016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5381</v>
      </c>
      <c r="C25" s="38">
        <v>0</v>
      </c>
      <c r="D25" s="38">
        <v>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17402</v>
      </c>
      <c r="C27" s="41">
        <f>+C23-C25</f>
        <v>15386</v>
      </c>
      <c r="D27" s="41">
        <f>+D23-D25</f>
        <v>2016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17402</v>
      </c>
      <c r="H44" s="43">
        <f>+C27</f>
        <v>15386</v>
      </c>
      <c r="I44" s="43">
        <f>+D27</f>
        <v>2016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17387</v>
      </c>
      <c r="C46" s="38">
        <v>15379</v>
      </c>
      <c r="D46" s="38">
        <v>2008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13337</v>
      </c>
      <c r="C47" s="39">
        <v>11678</v>
      </c>
      <c r="D47" s="39">
        <f>B47-C47</f>
        <v>1659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4050</v>
      </c>
      <c r="C48" s="39">
        <f>SUM(C49:C50)</f>
        <v>3701</v>
      </c>
      <c r="D48" s="39">
        <f>SUM(D49:D50)</f>
        <v>349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1506</v>
      </c>
      <c r="C49" s="96">
        <v>1226</v>
      </c>
      <c r="D49" s="96">
        <f>B49-C49</f>
        <v>280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2544</v>
      </c>
      <c r="C50" s="96">
        <v>2475</v>
      </c>
      <c r="D50" s="96">
        <f>B50-C50</f>
        <v>69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15</v>
      </c>
      <c r="C51" s="38">
        <v>7</v>
      </c>
      <c r="D51" s="38">
        <v>8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35238</v>
      </c>
      <c r="H70" s="38">
        <f>+H71+H75</f>
        <v>35185</v>
      </c>
      <c r="I70" s="38">
        <f>+I71+I75</f>
        <v>53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35169</v>
      </c>
      <c r="H71" s="39">
        <f>+H72+H73+H74</f>
        <v>35144</v>
      </c>
      <c r="I71" s="39">
        <f>+I72+I73+I74</f>
        <v>25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22182</v>
      </c>
      <c r="H72" s="39">
        <v>22182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12</v>
      </c>
      <c r="H73" s="39">
        <v>12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12975</v>
      </c>
      <c r="H74" s="39">
        <v>12950</v>
      </c>
      <c r="I74" s="39">
        <v>25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69</v>
      </c>
      <c r="H75" s="39">
        <v>41</v>
      </c>
      <c r="I75" s="39">
        <v>28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-2438</v>
      </c>
      <c r="H76" s="38">
        <f>+H77+H78</f>
        <v>-2264</v>
      </c>
      <c r="I76" s="38">
        <f>+I77+I78</f>
        <v>-174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-1897</v>
      </c>
      <c r="H77" s="39">
        <v>-1869</v>
      </c>
      <c r="I77" s="39">
        <v>-28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-541</v>
      </c>
      <c r="H78" s="39">
        <v>-395</v>
      </c>
      <c r="I78" s="39">
        <v>-146</v>
      </c>
    </row>
    <row r="79" spans="2:9" s="17" customFormat="1" ht="16.149999999999999" customHeight="1">
      <c r="B79" s="38">
        <f>+B80+B81+B82</f>
        <v>20620</v>
      </c>
      <c r="C79" s="38">
        <f>+C80+C81+C82</f>
        <v>20401</v>
      </c>
      <c r="D79" s="38">
        <f>+D80+D81+D82</f>
        <v>219</v>
      </c>
      <c r="E79" s="77" t="s">
        <v>48</v>
      </c>
      <c r="F79" s="61" t="s">
        <v>49</v>
      </c>
      <c r="G79" s="38">
        <f>G80+G81+G82</f>
        <v>7011</v>
      </c>
      <c r="H79" s="38">
        <f>+H80+H81+H82</f>
        <v>6905</v>
      </c>
      <c r="I79" s="38">
        <f>+I80+I81+I82</f>
        <v>106</v>
      </c>
    </row>
    <row r="80" spans="2:9" s="19" customFormat="1" ht="16.149999999999999" customHeight="1">
      <c r="B80" s="39">
        <v>20619</v>
      </c>
      <c r="C80" s="48">
        <v>20400</v>
      </c>
      <c r="D80" s="48">
        <v>219</v>
      </c>
      <c r="E80" s="27" t="s">
        <v>50</v>
      </c>
      <c r="F80" s="27" t="s">
        <v>133</v>
      </c>
      <c r="G80" s="48">
        <v>1047</v>
      </c>
      <c r="H80" s="48">
        <v>977</v>
      </c>
      <c r="I80" s="48">
        <v>70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5964</v>
      </c>
      <c r="H81" s="48">
        <v>5928</v>
      </c>
      <c r="I81" s="48">
        <v>36</v>
      </c>
    </row>
    <row r="82" spans="2:9" s="19" customFormat="1" ht="16.149999999999999" customHeight="1">
      <c r="B82" s="39">
        <v>1</v>
      </c>
      <c r="C82" s="48">
        <v>1</v>
      </c>
      <c r="D82" s="48">
        <v>0</v>
      </c>
      <c r="E82" s="27" t="s">
        <v>53</v>
      </c>
      <c r="F82" s="27" t="s">
        <v>54</v>
      </c>
      <c r="G82" s="48">
        <v>0</v>
      </c>
      <c r="H82" s="48">
        <v>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19191</v>
      </c>
      <c r="C85" s="41">
        <f>+H68+H70+H76+H79-C79</f>
        <v>19425</v>
      </c>
      <c r="D85" s="41">
        <f>+I68+I70+I76+I79-D79</f>
        <v>-234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19191</v>
      </c>
      <c r="H100" s="43">
        <f>+C85</f>
        <v>19425</v>
      </c>
      <c r="I100" s="43">
        <f>+D85</f>
        <v>-234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8</v>
      </c>
      <c r="C102" s="38">
        <f>+C103+C104</f>
        <v>0</v>
      </c>
      <c r="D102" s="38">
        <f>+D103+D104</f>
        <v>8</v>
      </c>
      <c r="E102" s="77" t="s">
        <v>58</v>
      </c>
      <c r="F102" s="61" t="s">
        <v>59</v>
      </c>
      <c r="G102" s="38">
        <f>+G103+G104</f>
        <v>41190</v>
      </c>
      <c r="H102" s="38">
        <f>+H103+H104</f>
        <v>41078</v>
      </c>
      <c r="I102" s="38">
        <f>+I103+I104</f>
        <v>112</v>
      </c>
    </row>
    <row r="103" spans="2:9" s="19" customFormat="1" ht="16.149999999999999" customHeight="1">
      <c r="B103" s="39">
        <v>8</v>
      </c>
      <c r="C103" s="39">
        <v>0</v>
      </c>
      <c r="D103" s="39">
        <v>8</v>
      </c>
      <c r="E103" s="69" t="s">
        <v>60</v>
      </c>
      <c r="F103" s="70" t="s">
        <v>61</v>
      </c>
      <c r="G103" s="39">
        <v>40911</v>
      </c>
      <c r="H103" s="39">
        <v>40911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279</v>
      </c>
      <c r="H104" s="39">
        <v>167</v>
      </c>
      <c r="I104" s="39">
        <v>112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5918</v>
      </c>
      <c r="H105" s="38">
        <f>+H106+H107+H108</f>
        <v>4630</v>
      </c>
      <c r="I105" s="38">
        <f>+I106+I107+I108</f>
        <v>1288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988</v>
      </c>
      <c r="H106" s="39">
        <v>0</v>
      </c>
      <c r="I106" s="39">
        <v>988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3913</v>
      </c>
      <c r="H107" s="39">
        <v>3891</v>
      </c>
      <c r="I107" s="39">
        <v>22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1017</v>
      </c>
      <c r="H108" s="39">
        <v>739</v>
      </c>
      <c r="I108" s="39">
        <v>278</v>
      </c>
    </row>
    <row r="109" spans="2:9" s="17" customFormat="1" ht="15">
      <c r="B109" s="38">
        <v>6353</v>
      </c>
      <c r="C109" s="38">
        <v>5521</v>
      </c>
      <c r="D109" s="38">
        <v>832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5451</v>
      </c>
      <c r="C111" s="39">
        <v>4619</v>
      </c>
      <c r="D111" s="39">
        <v>832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902</v>
      </c>
      <c r="C112" s="39">
        <v>902</v>
      </c>
      <c r="D112" s="39">
        <v>0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51765</v>
      </c>
      <c r="C113" s="38">
        <f>+C114+C115+C116+C117+C118+C119</f>
        <v>53614</v>
      </c>
      <c r="D113" s="38">
        <f>+D114+D115+D116+D117+D118+D119</f>
        <v>640</v>
      </c>
      <c r="E113" s="77" t="s">
        <v>69</v>
      </c>
      <c r="F113" s="61" t="s">
        <v>70</v>
      </c>
      <c r="G113" s="38">
        <f>+G114+G115+G116+G117+G118+G119</f>
        <v>2836</v>
      </c>
      <c r="H113" s="38">
        <f>+H114+H115+H116+H117+H118+H119</f>
        <v>2749</v>
      </c>
      <c r="I113" s="38">
        <f>+I114+I115+I116+I117+I118+I119</f>
        <v>2576</v>
      </c>
    </row>
    <row r="114" spans="2:10" s="19" customFormat="1" ht="16.149999999999999" customHeight="1">
      <c r="B114" s="39">
        <v>13</v>
      </c>
      <c r="C114" s="39">
        <v>10</v>
      </c>
      <c r="D114" s="39">
        <v>3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11</v>
      </c>
      <c r="H115" s="39">
        <v>9</v>
      </c>
      <c r="I115" s="39">
        <v>2</v>
      </c>
    </row>
    <row r="116" spans="2:10" s="19" customFormat="1" ht="16.149999999999999" customHeight="1">
      <c r="B116" s="39">
        <v>46462</v>
      </c>
      <c r="C116" s="39">
        <v>48596</v>
      </c>
      <c r="D116" s="39">
        <v>355</v>
      </c>
      <c r="E116" s="69" t="s">
        <v>75</v>
      </c>
      <c r="F116" s="70" t="s">
        <v>160</v>
      </c>
      <c r="G116" s="39">
        <v>1533</v>
      </c>
      <c r="H116" s="39">
        <v>1647</v>
      </c>
      <c r="I116" s="39">
        <v>2375</v>
      </c>
    </row>
    <row r="117" spans="2:10" s="19" customFormat="1" ht="16.149999999999999" customHeight="1">
      <c r="B117" s="39">
        <v>431</v>
      </c>
      <c r="C117" s="39">
        <v>332</v>
      </c>
      <c r="D117" s="39">
        <v>99</v>
      </c>
      <c r="E117" s="69" t="s">
        <v>76</v>
      </c>
      <c r="F117" s="70" t="s">
        <v>77</v>
      </c>
      <c r="G117" s="39">
        <v>330</v>
      </c>
      <c r="H117" s="39">
        <v>315</v>
      </c>
      <c r="I117" s="39">
        <v>15</v>
      </c>
    </row>
    <row r="118" spans="2:10" s="19" customFormat="1" ht="16.149999999999999" customHeight="1">
      <c r="B118" s="39">
        <v>1069</v>
      </c>
      <c r="C118" s="39">
        <v>886</v>
      </c>
      <c r="D118" s="39">
        <v>183</v>
      </c>
      <c r="E118" s="27" t="s">
        <v>78</v>
      </c>
      <c r="F118" s="27" t="s">
        <v>79</v>
      </c>
      <c r="G118" s="39">
        <v>962</v>
      </c>
      <c r="H118" s="39">
        <v>778</v>
      </c>
      <c r="I118" s="39">
        <v>184</v>
      </c>
    </row>
    <row r="119" spans="2:10" s="51" customFormat="1" ht="16.149999999999999" customHeight="1">
      <c r="B119" s="39">
        <v>3790</v>
      </c>
      <c r="C119" s="39">
        <v>3790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11009</v>
      </c>
      <c r="C122" s="41">
        <f>+H100+H102+H105+H113-C102-C109-C113</f>
        <v>8747</v>
      </c>
      <c r="D122" s="41">
        <f>+I100+I102+I105+I113-D102-D109-D113</f>
        <v>2262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11009</v>
      </c>
      <c r="H137" s="43">
        <f>+C122</f>
        <v>8747</v>
      </c>
      <c r="I137" s="43">
        <f>+D122</f>
        <v>2262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7052</v>
      </c>
      <c r="C139" s="38">
        <f>+C140+C141</f>
        <v>0</v>
      </c>
      <c r="D139" s="38">
        <f>+D140+D141</f>
        <v>0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5866</v>
      </c>
      <c r="C140" s="39">
        <v>-901</v>
      </c>
      <c r="D140" s="39">
        <v>-285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1186</v>
      </c>
      <c r="C141" s="39">
        <v>901</v>
      </c>
      <c r="D141" s="39">
        <v>285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3957</v>
      </c>
      <c r="C144" s="41">
        <f>+H137-C139</f>
        <v>8747</v>
      </c>
      <c r="D144" s="41">
        <f>+I137-D139</f>
        <v>2262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11009</v>
      </c>
      <c r="H161" s="43">
        <f>+C122</f>
        <v>8747</v>
      </c>
      <c r="I161" s="43">
        <f>+D122</f>
        <v>2262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25677</v>
      </c>
      <c r="C163" s="38">
        <f>+H16-H17-H18+C141-H20</f>
        <v>18386</v>
      </c>
      <c r="D163" s="38">
        <f>+I16-I17-I18+D141-I20</f>
        <v>1910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7052</v>
      </c>
      <c r="C164" s="39">
        <f>+C139</f>
        <v>0</v>
      </c>
      <c r="D164" s="39">
        <f>+D139</f>
        <v>0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18625</v>
      </c>
      <c r="C165" s="39">
        <f>+C163-C164</f>
        <v>18386</v>
      </c>
      <c r="D165" s="39">
        <f>+D163-D164</f>
        <v>1910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-14668</v>
      </c>
      <c r="C169" s="41">
        <f>+H161-C163-C166</f>
        <v>-9639</v>
      </c>
      <c r="D169" s="41">
        <f>+I161-D163-D166</f>
        <v>352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3957</v>
      </c>
      <c r="H184" s="43">
        <f>+C144</f>
        <v>8747</v>
      </c>
      <c r="I184" s="43">
        <f>+D144</f>
        <v>2262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18625</v>
      </c>
      <c r="C186" s="38">
        <f>+C187</f>
        <v>18386</v>
      </c>
      <c r="D186" s="38">
        <f>+D187</f>
        <v>1910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18625</v>
      </c>
      <c r="C187" s="39">
        <f t="shared" si="0"/>
        <v>18386</v>
      </c>
      <c r="D187" s="39">
        <f t="shared" si="0"/>
        <v>1910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-14668</v>
      </c>
      <c r="C191" s="41">
        <f>+H184-C186</f>
        <v>-9639</v>
      </c>
      <c r="D191" s="41">
        <f>+I184-D186</f>
        <v>352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-14668</v>
      </c>
      <c r="H209" s="43">
        <f>+C191</f>
        <v>-9639</v>
      </c>
      <c r="I209" s="43">
        <f>+D191</f>
        <v>352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2018</v>
      </c>
      <c r="H211" s="38">
        <f>+H212+H213+H214</f>
        <v>1881</v>
      </c>
      <c r="I211" s="38">
        <f>+I212+I213+I214</f>
        <v>1652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1</v>
      </c>
      <c r="H212" s="39">
        <v>1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1827</v>
      </c>
      <c r="H213" s="39">
        <v>1798</v>
      </c>
      <c r="I213" s="39">
        <v>29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190</v>
      </c>
      <c r="H214" s="39">
        <v>82</v>
      </c>
      <c r="I214" s="39">
        <v>1623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183</v>
      </c>
      <c r="H216" s="40">
        <v>82</v>
      </c>
      <c r="I216" s="40">
        <v>1616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-6581</v>
      </c>
      <c r="H217" s="38">
        <f>+H218+H219+H220</f>
        <v>-7733</v>
      </c>
      <c r="I217" s="38">
        <f>+I218+I219+I220</f>
        <v>-363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-2012</v>
      </c>
      <c r="H219" s="39">
        <v>-1938</v>
      </c>
      <c r="I219" s="39">
        <v>-74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-4569</v>
      </c>
      <c r="H220" s="39">
        <v>-5795</v>
      </c>
      <c r="I220" s="39">
        <v>-289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-1777</v>
      </c>
      <c r="H222" s="40">
        <v>-3007</v>
      </c>
      <c r="I222" s="40">
        <v>-285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-19231</v>
      </c>
      <c r="C225" s="41">
        <f>+H209+H211+H217</f>
        <v>-15491</v>
      </c>
      <c r="D225" s="41">
        <f>+I209+I211+I217</f>
        <v>1641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-19231</v>
      </c>
      <c r="H240" s="43">
        <f>+C225</f>
        <v>-15491</v>
      </c>
      <c r="I240" s="43">
        <f>+D225</f>
        <v>1641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6623</v>
      </c>
      <c r="C242" s="38">
        <f t="shared" ref="C242:D242" si="1">C243+C245</f>
        <v>4944</v>
      </c>
      <c r="D242" s="38">
        <f t="shared" si="1"/>
        <v>1679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6605</v>
      </c>
      <c r="C243" s="42">
        <v>4926</v>
      </c>
      <c r="D243" s="42">
        <v>1679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-5381</v>
      </c>
      <c r="C244" s="38">
        <v>0</v>
      </c>
      <c r="D244" s="38">
        <v>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18</v>
      </c>
      <c r="C245" s="42">
        <v>18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88</v>
      </c>
      <c r="C246" s="38">
        <v>102</v>
      </c>
      <c r="D246" s="38">
        <v>-14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-20561</v>
      </c>
      <c r="C248" s="41">
        <f>+H240-C243-C244-C245-C246</f>
        <v>-20537</v>
      </c>
      <c r="D248" s="41">
        <f>+I240-D243-D244-D245-D246</f>
        <v>-24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105" priority="2" operator="notEqual">
      <formula>B47+B48</formula>
    </cfRule>
  </conditionalFormatting>
  <conditionalFormatting sqref="B109:D109">
    <cfRule type="cellIs" dxfId="104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279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229511</v>
      </c>
      <c r="J16" s="38">
        <f>+C46+C51+C52+C21+C25</f>
        <v>45511</v>
      </c>
      <c r="K16" s="38">
        <f>+D46+D51+D52+D21+D25</f>
        <v>125657</v>
      </c>
      <c r="L16" s="38">
        <f>+E46+E51+E52+E21+E25</f>
        <v>54262</v>
      </c>
      <c r="M16" s="38">
        <f>+F46+F51+F52+F21+F25</f>
        <v>4081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14446</v>
      </c>
      <c r="J17" s="39">
        <v>3126</v>
      </c>
      <c r="K17" s="39">
        <v>5123</v>
      </c>
      <c r="L17" s="39">
        <v>6132</v>
      </c>
      <c r="M17" s="39">
        <v>65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8167</v>
      </c>
      <c r="J18" s="39">
        <v>2431</v>
      </c>
      <c r="K18" s="39">
        <v>5391</v>
      </c>
      <c r="L18" s="39">
        <v>345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206898</v>
      </c>
      <c r="J19" s="39">
        <f>+J16-J17-J18</f>
        <v>39954</v>
      </c>
      <c r="K19" s="39">
        <f>+K16-K17-K18</f>
        <v>115143</v>
      </c>
      <c r="L19" s="39">
        <f>+L16-L17-L18</f>
        <v>47785</v>
      </c>
      <c r="M19" s="39">
        <f>+M16-M17-M18</f>
        <v>4016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4698</v>
      </c>
      <c r="J20" s="47">
        <v>641</v>
      </c>
      <c r="K20" s="47">
        <v>2512</v>
      </c>
      <c r="L20" s="47">
        <v>1540</v>
      </c>
      <c r="M20" s="47">
        <v>5</v>
      </c>
    </row>
    <row r="21" spans="2:13" s="17" customFormat="1" ht="16.149999999999999" customHeight="1">
      <c r="B21" s="38">
        <v>64525</v>
      </c>
      <c r="C21" s="38">
        <v>9967</v>
      </c>
      <c r="D21" s="38">
        <v>30444</v>
      </c>
      <c r="E21" s="38">
        <v>22974</v>
      </c>
      <c r="F21" s="38">
        <v>1140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164986</v>
      </c>
      <c r="C23" s="41">
        <f>+J16-C21</f>
        <v>35544</v>
      </c>
      <c r="D23" s="41">
        <f>+K16-D21</f>
        <v>95213</v>
      </c>
      <c r="E23" s="41">
        <f>+L16-E21</f>
        <v>31288</v>
      </c>
      <c r="F23" s="41">
        <f>+M16-F21</f>
        <v>2941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29590</v>
      </c>
      <c r="C25" s="38">
        <v>10231</v>
      </c>
      <c r="D25" s="38">
        <v>12786</v>
      </c>
      <c r="E25" s="38">
        <v>6266</v>
      </c>
      <c r="F25" s="38">
        <v>307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135396</v>
      </c>
      <c r="C27" s="41">
        <f>+C23-C25</f>
        <v>25313</v>
      </c>
      <c r="D27" s="41">
        <f>+D23-D25</f>
        <v>82427</v>
      </c>
      <c r="E27" s="41">
        <f>+E23-E25</f>
        <v>25022</v>
      </c>
      <c r="F27" s="41">
        <f>+F23-F25</f>
        <v>2634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135396</v>
      </c>
      <c r="J44" s="43">
        <f>+C27</f>
        <v>25313</v>
      </c>
      <c r="K44" s="43">
        <f>+D27</f>
        <v>82427</v>
      </c>
      <c r="L44" s="43">
        <f>+E27</f>
        <v>25022</v>
      </c>
      <c r="M44" s="43">
        <f>+F27</f>
        <v>2634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134769</v>
      </c>
      <c r="C46" s="38">
        <v>25094</v>
      </c>
      <c r="D46" s="38">
        <v>82083</v>
      </c>
      <c r="E46" s="38">
        <v>24982</v>
      </c>
      <c r="F46" s="38">
        <v>2610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104765</v>
      </c>
      <c r="C47" s="39">
        <v>19598</v>
      </c>
      <c r="D47" s="39">
        <v>64043</v>
      </c>
      <c r="E47" s="39">
        <v>19055</v>
      </c>
      <c r="F47" s="39">
        <v>2069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30004</v>
      </c>
      <c r="C48" s="39">
        <f>SUM(C49:C50)</f>
        <v>5496</v>
      </c>
      <c r="D48" s="39">
        <f>SUM(D49:D50)</f>
        <v>18040</v>
      </c>
      <c r="E48" s="39">
        <f>SUM(E49:E50)</f>
        <v>5927</v>
      </c>
      <c r="F48" s="39">
        <f>SUM(F49:F50)</f>
        <v>541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22862</v>
      </c>
      <c r="C49" s="96">
        <v>2707</v>
      </c>
      <c r="D49" s="96">
        <v>14013</v>
      </c>
      <c r="E49" s="96">
        <v>5625</v>
      </c>
      <c r="F49" s="96">
        <v>517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7142</v>
      </c>
      <c r="C50" s="96">
        <v>2789</v>
      </c>
      <c r="D50" s="96">
        <v>4027</v>
      </c>
      <c r="E50" s="96">
        <v>302</v>
      </c>
      <c r="F50" s="96">
        <v>24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627</v>
      </c>
      <c r="C51" s="38">
        <v>219</v>
      </c>
      <c r="D51" s="38">
        <v>344</v>
      </c>
      <c r="E51" s="38">
        <v>40</v>
      </c>
      <c r="F51" s="38">
        <v>24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143017</v>
      </c>
      <c r="J70" s="38">
        <f>+J71+J75</f>
        <v>99949</v>
      </c>
      <c r="K70" s="38">
        <f>+K71+K75</f>
        <v>16035</v>
      </c>
      <c r="L70" s="38">
        <f>+L71+L75</f>
        <v>27033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121409</v>
      </c>
      <c r="J71" s="39">
        <f>+J72+J73+J74</f>
        <v>96623</v>
      </c>
      <c r="K71" s="39">
        <f>+K72+K73+K74</f>
        <v>15386</v>
      </c>
      <c r="L71" s="39">
        <f>+L72+L73+L74</f>
        <v>9400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80889</v>
      </c>
      <c r="J72" s="39">
        <v>71949</v>
      </c>
      <c r="K72" s="39">
        <v>2912</v>
      </c>
      <c r="L72" s="39">
        <v>6028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130</v>
      </c>
      <c r="J73" s="39">
        <v>31</v>
      </c>
      <c r="K73" s="39">
        <v>55</v>
      </c>
      <c r="L73" s="39">
        <v>44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40390</v>
      </c>
      <c r="J74" s="39">
        <v>24643</v>
      </c>
      <c r="K74" s="39">
        <v>12419</v>
      </c>
      <c r="L74" s="39">
        <v>3328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21608</v>
      </c>
      <c r="J75" s="39">
        <v>3326</v>
      </c>
      <c r="K75" s="39">
        <v>649</v>
      </c>
      <c r="L75" s="39">
        <v>17633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-12435</v>
      </c>
      <c r="J76" s="38">
        <f>+J77+J78</f>
        <v>-4995</v>
      </c>
      <c r="K76" s="38">
        <f>+K77+K78</f>
        <v>-3619</v>
      </c>
      <c r="L76" s="38">
        <f>+L77+L78</f>
        <v>-1210</v>
      </c>
      <c r="M76" s="38">
        <f>+M77+M78</f>
        <v>-2611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-7373</v>
      </c>
      <c r="J77" s="39">
        <v>-4005</v>
      </c>
      <c r="K77" s="39">
        <v>-2221</v>
      </c>
      <c r="L77" s="39">
        <v>-1147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-5062</v>
      </c>
      <c r="J78" s="39">
        <v>-990</v>
      </c>
      <c r="K78" s="39">
        <v>-1398</v>
      </c>
      <c r="L78" s="39">
        <v>-63</v>
      </c>
      <c r="M78" s="39">
        <v>-2611</v>
      </c>
    </row>
    <row r="79" spans="2:13" s="17" customFormat="1" ht="16.149999999999999" customHeight="1">
      <c r="B79" s="38">
        <f>+B80+B81+B82</f>
        <v>28372</v>
      </c>
      <c r="C79" s="38">
        <f>+C80+C81+C82</f>
        <v>25041</v>
      </c>
      <c r="D79" s="38">
        <f>+D80+D81+D82</f>
        <v>4298</v>
      </c>
      <c r="E79" s="38">
        <f>+E80+E81+E82</f>
        <v>581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8984</v>
      </c>
      <c r="J79" s="38">
        <f>+J80+J81+J82</f>
        <v>8920</v>
      </c>
      <c r="K79" s="38">
        <f>+K80+K81+K82</f>
        <v>666</v>
      </c>
      <c r="L79" s="38">
        <f>+L80+L81+L82</f>
        <v>566</v>
      </c>
      <c r="M79" s="38">
        <f>+M80+M81+M82</f>
        <v>380</v>
      </c>
    </row>
    <row r="80" spans="2:13" s="19" customFormat="1" ht="16.149999999999999" customHeight="1">
      <c r="B80" s="39">
        <v>28361</v>
      </c>
      <c r="C80" s="48">
        <v>25033</v>
      </c>
      <c r="D80" s="48">
        <v>4298</v>
      </c>
      <c r="E80" s="48">
        <v>578</v>
      </c>
      <c r="F80" s="48">
        <v>0</v>
      </c>
      <c r="G80" s="27" t="s">
        <v>50</v>
      </c>
      <c r="H80" s="27" t="s">
        <v>133</v>
      </c>
      <c r="I80" s="48">
        <v>2795</v>
      </c>
      <c r="J80" s="48">
        <v>3240</v>
      </c>
      <c r="K80" s="48">
        <v>342</v>
      </c>
      <c r="L80" s="48">
        <v>381</v>
      </c>
      <c r="M80" s="48">
        <v>380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5522</v>
      </c>
      <c r="J81" s="48">
        <v>5107</v>
      </c>
      <c r="K81" s="48">
        <v>322</v>
      </c>
      <c r="L81" s="48">
        <v>93</v>
      </c>
      <c r="M81" s="48">
        <v>0</v>
      </c>
    </row>
    <row r="82" spans="2:13" s="19" customFormat="1" ht="16.149999999999999" customHeight="1">
      <c r="B82" s="39">
        <v>11</v>
      </c>
      <c r="C82" s="48">
        <v>8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667</v>
      </c>
      <c r="J82" s="48">
        <v>573</v>
      </c>
      <c r="K82" s="48">
        <v>2</v>
      </c>
      <c r="L82" s="48">
        <v>92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111194</v>
      </c>
      <c r="C85" s="41">
        <f>+J68+J70+J76+J79-C79</f>
        <v>78833</v>
      </c>
      <c r="D85" s="41">
        <f>+K68+K70+K76+K79-D79</f>
        <v>8784</v>
      </c>
      <c r="E85" s="41">
        <f>+L68+L70+L76+L79-E79</f>
        <v>25808</v>
      </c>
      <c r="F85" s="41">
        <f>+M68+M70+M76+M79-F79</f>
        <v>-2231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111194</v>
      </c>
      <c r="J100" s="43">
        <f>+C85</f>
        <v>78833</v>
      </c>
      <c r="K100" s="43">
        <f>+D85</f>
        <v>8784</v>
      </c>
      <c r="L100" s="43">
        <f>+E85</f>
        <v>25808</v>
      </c>
      <c r="M100" s="43">
        <f>+F85</f>
        <v>-2231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327</v>
      </c>
      <c r="C102" s="38">
        <f>+C103+C104</f>
        <v>293</v>
      </c>
      <c r="D102" s="38">
        <f>+D103+D104</f>
        <v>7</v>
      </c>
      <c r="E102" s="38">
        <f>+E103+E104</f>
        <v>27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129124</v>
      </c>
      <c r="J102" s="38">
        <f>+J103+J104</f>
        <v>71077</v>
      </c>
      <c r="K102" s="38">
        <f>+K103+K104</f>
        <v>48221</v>
      </c>
      <c r="L102" s="38">
        <f>+L103+L104</f>
        <v>9826</v>
      </c>
      <c r="M102" s="38">
        <f>+M103+M104</f>
        <v>0</v>
      </c>
    </row>
    <row r="103" spans="2:13" s="19" customFormat="1" ht="16.149999999999999" customHeight="1">
      <c r="B103" s="39">
        <v>327</v>
      </c>
      <c r="C103" s="39">
        <v>293</v>
      </c>
      <c r="D103" s="39">
        <v>7</v>
      </c>
      <c r="E103" s="39">
        <v>27</v>
      </c>
      <c r="F103" s="39">
        <v>0</v>
      </c>
      <c r="G103" s="69" t="s">
        <v>60</v>
      </c>
      <c r="H103" s="70" t="s">
        <v>61</v>
      </c>
      <c r="I103" s="39">
        <v>124754</v>
      </c>
      <c r="J103" s="39">
        <v>70688</v>
      </c>
      <c r="K103" s="39">
        <v>46997</v>
      </c>
      <c r="L103" s="39">
        <v>7069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4370</v>
      </c>
      <c r="J104" s="39">
        <v>389</v>
      </c>
      <c r="K104" s="39">
        <v>1224</v>
      </c>
      <c r="L104" s="39">
        <v>2757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160656</v>
      </c>
      <c r="J105" s="38">
        <f>+J106+J107+J108</f>
        <v>9928</v>
      </c>
      <c r="K105" s="38">
        <f>+K106+K107+K108</f>
        <v>369</v>
      </c>
      <c r="L105" s="38">
        <f>+L106+L107+L108</f>
        <v>302</v>
      </c>
      <c r="M105" s="38">
        <f>+M106+M107+M108</f>
        <v>150057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112274</v>
      </c>
      <c r="J106" s="39">
        <v>2075</v>
      </c>
      <c r="K106" s="39">
        <v>0</v>
      </c>
      <c r="L106" s="39">
        <v>0</v>
      </c>
      <c r="M106" s="39">
        <v>110199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7142</v>
      </c>
      <c r="J107" s="39">
        <v>6447</v>
      </c>
      <c r="K107" s="39">
        <v>369</v>
      </c>
      <c r="L107" s="39">
        <v>302</v>
      </c>
      <c r="M107" s="39">
        <v>24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41240</v>
      </c>
      <c r="J108" s="39">
        <v>1406</v>
      </c>
      <c r="K108" s="39">
        <v>0</v>
      </c>
      <c r="L108" s="39">
        <v>0</v>
      </c>
      <c r="M108" s="39">
        <v>39834</v>
      </c>
    </row>
    <row r="109" spans="2:13" s="17" customFormat="1" ht="15">
      <c r="B109" s="38">
        <v>196887</v>
      </c>
      <c r="C109" s="38">
        <v>20492</v>
      </c>
      <c r="D109" s="38">
        <v>4107</v>
      </c>
      <c r="E109" s="38">
        <v>572</v>
      </c>
      <c r="F109" s="38">
        <v>171716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167456</v>
      </c>
      <c r="C110" s="39">
        <v>0</v>
      </c>
      <c r="D110" s="39">
        <v>0</v>
      </c>
      <c r="E110" s="39">
        <v>0</v>
      </c>
      <c r="F110" s="39">
        <v>167456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18568</v>
      </c>
      <c r="C111" s="39">
        <v>17783</v>
      </c>
      <c r="D111" s="39">
        <v>459</v>
      </c>
      <c r="E111" s="39">
        <v>302</v>
      </c>
      <c r="F111" s="39">
        <v>24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10863</v>
      </c>
      <c r="C112" s="39">
        <v>2709</v>
      </c>
      <c r="D112" s="39">
        <v>3648</v>
      </c>
      <c r="E112" s="39">
        <v>270</v>
      </c>
      <c r="F112" s="39">
        <v>4236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18810</v>
      </c>
      <c r="C113" s="38">
        <f>+C114+C115+C116+C117+C118+C119</f>
        <v>131583</v>
      </c>
      <c r="D113" s="38">
        <f>+D114+D115+D116+D117+D118+D119</f>
        <v>22797</v>
      </c>
      <c r="E113" s="38">
        <f>+E114+E115+E116+E117+E118+E119</f>
        <v>14927</v>
      </c>
      <c r="F113" s="38">
        <f>+F114+F115+F116+F117+F118+F119</f>
        <v>4241</v>
      </c>
      <c r="G113" s="77" t="s">
        <v>69</v>
      </c>
      <c r="H113" s="61" t="s">
        <v>70</v>
      </c>
      <c r="I113" s="38">
        <f>+I114+I115+I116+I117+I118+I119</f>
        <v>9466</v>
      </c>
      <c r="J113" s="38">
        <f>+J114+J115+J116+J117+J118+J119</f>
        <v>18945</v>
      </c>
      <c r="K113" s="38">
        <f>+K114+K115+K116+K117+K118+K119</f>
        <v>100207</v>
      </c>
      <c r="L113" s="38">
        <f>+L114+L115+L116+L117+L118+L119</f>
        <v>28442</v>
      </c>
      <c r="M113" s="38">
        <f>+M114+M115+M116+M117+M118+M119</f>
        <v>16610</v>
      </c>
    </row>
    <row r="114" spans="2:14" s="19" customFormat="1" ht="16.149999999999999" customHeight="1">
      <c r="B114" s="39">
        <v>623</v>
      </c>
      <c r="C114" s="39">
        <v>417</v>
      </c>
      <c r="D114" s="39">
        <v>88</v>
      </c>
      <c r="E114" s="39">
        <v>117</v>
      </c>
      <c r="F114" s="39">
        <v>1</v>
      </c>
      <c r="G114" s="69" t="s">
        <v>71</v>
      </c>
      <c r="H114" s="70" t="s">
        <v>72</v>
      </c>
      <c r="I114" s="39">
        <f>SUM(J114:M114)</f>
        <v>1029</v>
      </c>
      <c r="J114" s="39">
        <v>1029</v>
      </c>
      <c r="K114" s="39">
        <v>0</v>
      </c>
      <c r="L114" s="39">
        <v>0</v>
      </c>
      <c r="M114" s="39">
        <v>0</v>
      </c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f>SUM(J115:M115)</f>
        <v>162</v>
      </c>
      <c r="J115" s="39">
        <v>12</v>
      </c>
      <c r="K115" s="39">
        <v>44</v>
      </c>
      <c r="L115" s="39">
        <v>106</v>
      </c>
      <c r="M115" s="39">
        <v>0</v>
      </c>
    </row>
    <row r="116" spans="2:14" s="19" customFormat="1" ht="16.149999999999999" customHeight="1">
      <c r="B116" s="39">
        <v>0</v>
      </c>
      <c r="C116" s="39">
        <v>117308</v>
      </c>
      <c r="D116" s="39">
        <v>20054</v>
      </c>
      <c r="E116" s="39">
        <v>13147</v>
      </c>
      <c r="F116" s="39">
        <v>4229</v>
      </c>
      <c r="G116" s="69" t="s">
        <v>75</v>
      </c>
      <c r="H116" s="70" t="s">
        <v>160</v>
      </c>
      <c r="I116" s="39">
        <v>0</v>
      </c>
      <c r="J116" s="39">
        <v>14673</v>
      </c>
      <c r="K116" s="39">
        <v>98032</v>
      </c>
      <c r="L116" s="39">
        <v>26480</v>
      </c>
      <c r="M116" s="39">
        <v>15553</v>
      </c>
    </row>
    <row r="117" spans="2:14" s="19" customFormat="1" ht="16.149999999999999" customHeight="1">
      <c r="B117" s="39">
        <v>1280</v>
      </c>
      <c r="C117" s="39">
        <v>1280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1674</v>
      </c>
      <c r="J117" s="39">
        <v>437</v>
      </c>
      <c r="K117" s="39">
        <v>793</v>
      </c>
      <c r="L117" s="39">
        <v>38</v>
      </c>
      <c r="M117" s="39">
        <v>406</v>
      </c>
    </row>
    <row r="118" spans="2:14" s="19" customFormat="1" ht="16.149999999999999" customHeight="1">
      <c r="B118" s="39">
        <v>6686</v>
      </c>
      <c r="C118" s="39">
        <v>2357</v>
      </c>
      <c r="D118" s="39">
        <v>2655</v>
      </c>
      <c r="E118" s="39">
        <v>1663</v>
      </c>
      <c r="F118" s="39">
        <v>11</v>
      </c>
      <c r="G118" s="27" t="s">
        <v>78</v>
      </c>
      <c r="H118" s="27" t="s">
        <v>79</v>
      </c>
      <c r="I118" s="39">
        <v>6601</v>
      </c>
      <c r="J118" s="39">
        <v>2794</v>
      </c>
      <c r="K118" s="39">
        <v>1338</v>
      </c>
      <c r="L118" s="39">
        <v>1818</v>
      </c>
      <c r="M118" s="39">
        <v>651</v>
      </c>
    </row>
    <row r="119" spans="2:14" s="51" customFormat="1" ht="16.149999999999999" customHeight="1">
      <c r="B119" s="39">
        <v>10221</v>
      </c>
      <c r="C119" s="39">
        <v>10221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194416</v>
      </c>
      <c r="C122" s="41">
        <f>+J100+J102+J105+J113-C102-C109-C113</f>
        <v>26415</v>
      </c>
      <c r="D122" s="41">
        <f>+K100+K102+K105+K113-D102-D109-D113</f>
        <v>130670</v>
      </c>
      <c r="E122" s="41">
        <f>+L100+L102+L105+L113-E102-E109-E113</f>
        <v>48852</v>
      </c>
      <c r="F122" s="41">
        <f>+M100+M102+M105+M113-F102-F109-F113</f>
        <v>-11521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194416</v>
      </c>
      <c r="J137" s="43">
        <f>+C122</f>
        <v>26415</v>
      </c>
      <c r="K137" s="43">
        <f>+D122</f>
        <v>130670</v>
      </c>
      <c r="L137" s="43">
        <f>+E122</f>
        <v>48852</v>
      </c>
      <c r="M137" s="43">
        <f>+F122</f>
        <v>-11521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138732</v>
      </c>
      <c r="C139" s="38">
        <f>+C140+C141</f>
        <v>3428</v>
      </c>
      <c r="D139" s="38">
        <f>+D140+D141</f>
        <v>116021</v>
      </c>
      <c r="E139" s="38">
        <f>+E140+E141</f>
        <v>15839</v>
      </c>
      <c r="F139" s="38">
        <f>+F140+F141</f>
        <v>3444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106004</v>
      </c>
      <c r="C140" s="39">
        <v>1603</v>
      </c>
      <c r="D140" s="39">
        <v>86555</v>
      </c>
      <c r="E140" s="39">
        <v>14962</v>
      </c>
      <c r="F140" s="39">
        <v>2884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32728</v>
      </c>
      <c r="C141" s="39">
        <v>1825</v>
      </c>
      <c r="D141" s="39">
        <v>29466</v>
      </c>
      <c r="E141" s="39">
        <v>877</v>
      </c>
      <c r="F141" s="39">
        <v>560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55684</v>
      </c>
      <c r="C144" s="41">
        <f>+J137-C139</f>
        <v>22987</v>
      </c>
      <c r="D144" s="41">
        <f>+K137-D139</f>
        <v>14649</v>
      </c>
      <c r="E144" s="41">
        <f>+L137-E139</f>
        <v>33013</v>
      </c>
      <c r="F144" s="41">
        <f>+M137-F139</f>
        <v>-14965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194416</v>
      </c>
      <c r="J161" s="43">
        <f>+C122</f>
        <v>26415</v>
      </c>
      <c r="K161" s="43">
        <f>+D122</f>
        <v>130670</v>
      </c>
      <c r="L161" s="43">
        <f>+E122</f>
        <v>48852</v>
      </c>
      <c r="M161" s="43">
        <f>+F122</f>
        <v>-11521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234928</v>
      </c>
      <c r="C163" s="38">
        <f>+J16-J17-J18+C141-J20</f>
        <v>41138</v>
      </c>
      <c r="D163" s="38">
        <f>+K16-K17-K18+D141-K20</f>
        <v>142097</v>
      </c>
      <c r="E163" s="38">
        <f>+L16-L17-L18+E141-L20</f>
        <v>47122</v>
      </c>
      <c r="F163" s="38">
        <f>+M16-M17-M18+F141-M20</f>
        <v>4571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138732</v>
      </c>
      <c r="C164" s="39">
        <f>+C139</f>
        <v>3428</v>
      </c>
      <c r="D164" s="39">
        <f>+D139</f>
        <v>116021</v>
      </c>
      <c r="E164" s="39">
        <f>+E139</f>
        <v>15839</v>
      </c>
      <c r="F164" s="39">
        <f>+F139</f>
        <v>3444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96196</v>
      </c>
      <c r="C165" s="39">
        <f>+C163-C164</f>
        <v>37710</v>
      </c>
      <c r="D165" s="39">
        <f>+D163-D164</f>
        <v>26076</v>
      </c>
      <c r="E165" s="39">
        <f>+E163-E164</f>
        <v>31283</v>
      </c>
      <c r="F165" s="39">
        <f>+F163-F164</f>
        <v>1127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-40512</v>
      </c>
      <c r="C169" s="41">
        <f>+J161-C163-C166</f>
        <v>-14723</v>
      </c>
      <c r="D169" s="41">
        <f>+K161-D163-D166</f>
        <v>-11427</v>
      </c>
      <c r="E169" s="41">
        <f>+L161-E163-E166</f>
        <v>1730</v>
      </c>
      <c r="F169" s="41">
        <f>+M161-F163-F166</f>
        <v>-16092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55684</v>
      </c>
      <c r="J184" s="43">
        <f>+C144</f>
        <v>22987</v>
      </c>
      <c r="K184" s="43">
        <f>+D144</f>
        <v>14649</v>
      </c>
      <c r="L184" s="43">
        <f>+E144</f>
        <v>33013</v>
      </c>
      <c r="M184" s="43">
        <f>+F144</f>
        <v>-14965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96196</v>
      </c>
      <c r="C186" s="38">
        <f>+C187</f>
        <v>37710</v>
      </c>
      <c r="D186" s="38">
        <f>+D187</f>
        <v>26076</v>
      </c>
      <c r="E186" s="38">
        <f>+E187</f>
        <v>31283</v>
      </c>
      <c r="F186" s="38">
        <f>+F187</f>
        <v>1127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96196</v>
      </c>
      <c r="C187" s="39">
        <f t="shared" si="2"/>
        <v>37710</v>
      </c>
      <c r="D187" s="39">
        <f t="shared" si="2"/>
        <v>26076</v>
      </c>
      <c r="E187" s="39">
        <f t="shared" si="2"/>
        <v>31283</v>
      </c>
      <c r="F187" s="39">
        <f t="shared" si="2"/>
        <v>1127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-40512</v>
      </c>
      <c r="C191" s="41">
        <f>+J184-C186</f>
        <v>-14723</v>
      </c>
      <c r="D191" s="41">
        <f>+K184-D186</f>
        <v>-11427</v>
      </c>
      <c r="E191" s="41">
        <f>+L184-E186</f>
        <v>1730</v>
      </c>
      <c r="F191" s="41">
        <f>+M184-F186</f>
        <v>-16092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-40512</v>
      </c>
      <c r="J209" s="43">
        <f>+C191</f>
        <v>-14723</v>
      </c>
      <c r="K209" s="43">
        <f>+D191</f>
        <v>-11427</v>
      </c>
      <c r="L209" s="43">
        <f>+E191</f>
        <v>1730</v>
      </c>
      <c r="M209" s="43">
        <f>+F191</f>
        <v>-16092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9978</v>
      </c>
      <c r="J211" s="38">
        <f>+J212+J213+J214</f>
        <v>1740</v>
      </c>
      <c r="K211" s="38">
        <f>+K212+K213+K214</f>
        <v>7470</v>
      </c>
      <c r="L211" s="38">
        <f>+L212+L213+L214</f>
        <v>4587</v>
      </c>
      <c r="M211" s="38">
        <f>+M212+M213+M214</f>
        <v>31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5510</v>
      </c>
      <c r="J212" s="39">
        <v>215</v>
      </c>
      <c r="K212" s="39">
        <v>2410</v>
      </c>
      <c r="L212" s="39">
        <v>2885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3538</v>
      </c>
      <c r="J213" s="39">
        <v>908</v>
      </c>
      <c r="K213" s="39">
        <v>2549</v>
      </c>
      <c r="L213" s="39">
        <v>70</v>
      </c>
      <c r="M213" s="39">
        <v>11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930</v>
      </c>
      <c r="J214" s="39">
        <v>617</v>
      </c>
      <c r="K214" s="39">
        <v>2511</v>
      </c>
      <c r="L214" s="39">
        <v>1632</v>
      </c>
      <c r="M214" s="39">
        <v>20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232</v>
      </c>
      <c r="K216" s="40">
        <v>2151</v>
      </c>
      <c r="L216" s="40">
        <v>1447</v>
      </c>
      <c r="M216" s="40">
        <v>20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-9448</v>
      </c>
      <c r="J217" s="38">
        <f>+J218+J219+J220</f>
        <v>-8024</v>
      </c>
      <c r="K217" s="38">
        <f>+K218+K219+K220</f>
        <v>-4530</v>
      </c>
      <c r="L217" s="38">
        <f>+L218+L219+L220</f>
        <v>-744</v>
      </c>
      <c r="M217" s="38">
        <f>+M218+M219+M220</f>
        <v>0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-3941</v>
      </c>
      <c r="J219" s="39">
        <v>-1085</v>
      </c>
      <c r="K219" s="39">
        <v>-2421</v>
      </c>
      <c r="L219" s="39">
        <v>-435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-5507</v>
      </c>
      <c r="J220" s="39">
        <v>-6939</v>
      </c>
      <c r="K220" s="39">
        <v>-2109</v>
      </c>
      <c r="L220" s="39">
        <v>-309</v>
      </c>
      <c r="M220" s="39">
        <v>0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-2063</v>
      </c>
      <c r="K222" s="40">
        <v>-1536</v>
      </c>
      <c r="L222" s="40">
        <v>-251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-39982</v>
      </c>
      <c r="C225" s="41">
        <f>+J209+J211+J217</f>
        <v>-21007</v>
      </c>
      <c r="D225" s="41">
        <f>+K209+K211+K217</f>
        <v>-8487</v>
      </c>
      <c r="E225" s="41">
        <f>+L209+L211+L217</f>
        <v>5573</v>
      </c>
      <c r="F225" s="41">
        <f>+M209+M211+M217</f>
        <v>-16061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-39982</v>
      </c>
      <c r="J240" s="43">
        <f>+C225</f>
        <v>-21007</v>
      </c>
      <c r="K240" s="43">
        <f>+D225</f>
        <v>-8487</v>
      </c>
      <c r="L240" s="43">
        <f>+E225</f>
        <v>5573</v>
      </c>
      <c r="M240" s="43">
        <f>+F225</f>
        <v>-16061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27259</v>
      </c>
      <c r="C242" s="38">
        <f t="shared" ref="C242:F242" si="3">C243+C245</f>
        <v>7974</v>
      </c>
      <c r="D242" s="38">
        <f t="shared" si="3"/>
        <v>11590</v>
      </c>
      <c r="E242" s="38">
        <f t="shared" si="3"/>
        <v>7585</v>
      </c>
      <c r="F242" s="38">
        <f t="shared" si="3"/>
        <v>110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27169</v>
      </c>
      <c r="C243" s="42">
        <v>7950</v>
      </c>
      <c r="D243" s="42">
        <v>11539</v>
      </c>
      <c r="E243" s="42">
        <v>7570</v>
      </c>
      <c r="F243" s="42">
        <v>110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-29590</v>
      </c>
      <c r="C244" s="38">
        <f t="shared" ref="C244:F244" si="4">-C25</f>
        <v>-10231</v>
      </c>
      <c r="D244" s="38">
        <f t="shared" si="4"/>
        <v>-12786</v>
      </c>
      <c r="E244" s="38">
        <f t="shared" si="4"/>
        <v>-6266</v>
      </c>
      <c r="F244" s="38">
        <f t="shared" si="4"/>
        <v>-307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90</v>
      </c>
      <c r="C245" s="42">
        <v>24</v>
      </c>
      <c r="D245" s="42">
        <v>51</v>
      </c>
      <c r="E245" s="42">
        <v>15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465</v>
      </c>
      <c r="C246" s="38">
        <v>0</v>
      </c>
      <c r="D246" s="38">
        <v>46</v>
      </c>
      <c r="E246" s="38">
        <v>423</v>
      </c>
      <c r="F246" s="38">
        <v>-4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-38116</v>
      </c>
      <c r="C248" s="41">
        <f>+J240-C243-C244-C245-C246</f>
        <v>-18750</v>
      </c>
      <c r="D248" s="41">
        <f>+K240-D243-D244-D245-D246</f>
        <v>-7337</v>
      </c>
      <c r="E248" s="41">
        <f>+L240-E243-E244-E245-E246</f>
        <v>3831</v>
      </c>
      <c r="F248" s="41">
        <f>+M240-F243-F244-F245-F246</f>
        <v>-15860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1:F112 F110" name="Cuenta_renta_secundaria_2_2"/>
    <protectedRange sqref="D110:E110" name="Cuenta_renta_secundaria_2_2_1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15" priority="2" operator="notEqual">
      <formula>B47+B48</formula>
    </cfRule>
  </conditionalFormatting>
  <conditionalFormatting sqref="B109:F109">
    <cfRule type="cellIs" dxfId="14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280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45511</v>
      </c>
      <c r="H16" s="38">
        <f>+C46+C51+C52+C21+C25</f>
        <v>31081</v>
      </c>
      <c r="I16" s="38">
        <f>+D46+D51+D52+D21+D25</f>
        <v>14430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3126</v>
      </c>
      <c r="H17" s="39">
        <v>700</v>
      </c>
      <c r="I17" s="39">
        <v>2426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2431</v>
      </c>
      <c r="H18" s="39">
        <v>196</v>
      </c>
      <c r="I18" s="39">
        <v>2235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39954</v>
      </c>
      <c r="H19" s="39">
        <f>+H16-H17-H18</f>
        <v>30185</v>
      </c>
      <c r="I19" s="39">
        <f>+I16-I17-I18</f>
        <v>9769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641</v>
      </c>
      <c r="H20" s="47">
        <v>395</v>
      </c>
      <c r="I20" s="47">
        <v>246</v>
      </c>
    </row>
    <row r="21" spans="2:9" s="17" customFormat="1" ht="16.149999999999999" customHeight="1">
      <c r="B21" s="38">
        <v>9967</v>
      </c>
      <c r="C21" s="38">
        <v>5039</v>
      </c>
      <c r="D21" s="38">
        <v>4928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35544</v>
      </c>
      <c r="C23" s="41">
        <f>+H16-C21</f>
        <v>26042</v>
      </c>
      <c r="D23" s="41">
        <f>+I16-D21</f>
        <v>9502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10231</v>
      </c>
      <c r="C25" s="38">
        <v>6878</v>
      </c>
      <c r="D25" s="38">
        <v>3353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25313</v>
      </c>
      <c r="C27" s="41">
        <f>+C23-C25</f>
        <v>19164</v>
      </c>
      <c r="D27" s="41">
        <f>+D23-D25</f>
        <v>6149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25313</v>
      </c>
      <c r="H44" s="43">
        <f>+C27</f>
        <v>19164</v>
      </c>
      <c r="I44" s="43">
        <f>+D27</f>
        <v>6149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25094</v>
      </c>
      <c r="C46" s="38">
        <v>19124</v>
      </c>
      <c r="D46" s="38">
        <v>5970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19598</v>
      </c>
      <c r="C47" s="39">
        <v>14559</v>
      </c>
      <c r="D47" s="39">
        <v>5039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5496</v>
      </c>
      <c r="C48" s="39">
        <f>SUM(C49:C50)</f>
        <v>4565</v>
      </c>
      <c r="D48" s="39">
        <f>SUM(D49:D50)</f>
        <v>931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2707</v>
      </c>
      <c r="C49" s="96">
        <v>1803</v>
      </c>
      <c r="D49" s="96">
        <v>904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2789</v>
      </c>
      <c r="C50" s="96">
        <v>2762</v>
      </c>
      <c r="D50" s="96">
        <v>27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219</v>
      </c>
      <c r="C51" s="38">
        <v>40</v>
      </c>
      <c r="D51" s="38">
        <v>179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99949</v>
      </c>
      <c r="H70" s="38">
        <f>+H71+H75</f>
        <v>98095</v>
      </c>
      <c r="I70" s="38">
        <f>+I71+I75</f>
        <v>1854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96623</v>
      </c>
      <c r="H71" s="39">
        <f>+H72+H73+H74</f>
        <v>96189</v>
      </c>
      <c r="I71" s="39">
        <f>+I72+I73+I74</f>
        <v>434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71949</v>
      </c>
      <c r="H72" s="39">
        <v>71949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31</v>
      </c>
      <c r="H73" s="39">
        <v>31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24643</v>
      </c>
      <c r="H74" s="39">
        <v>24209</v>
      </c>
      <c r="I74" s="39">
        <v>434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3326</v>
      </c>
      <c r="H75" s="39">
        <v>1906</v>
      </c>
      <c r="I75" s="39">
        <v>1420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-4995</v>
      </c>
      <c r="H76" s="38">
        <f>+H77+H78</f>
        <v>-4495</v>
      </c>
      <c r="I76" s="38">
        <f>+I77+I78</f>
        <v>-500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-4005</v>
      </c>
      <c r="H77" s="39">
        <v>-3910</v>
      </c>
      <c r="I77" s="39">
        <v>-95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-990</v>
      </c>
      <c r="H78" s="39">
        <v>-585</v>
      </c>
      <c r="I78" s="39">
        <v>-405</v>
      </c>
    </row>
    <row r="79" spans="2:9" s="17" customFormat="1" ht="16.149999999999999" customHeight="1">
      <c r="B79" s="38">
        <f>+B80+B81+B82</f>
        <v>25041</v>
      </c>
      <c r="C79" s="38">
        <f>+C80+C81+C82</f>
        <v>24955</v>
      </c>
      <c r="D79" s="38">
        <f>+D80+D81+D82</f>
        <v>353</v>
      </c>
      <c r="E79" s="77" t="s">
        <v>48</v>
      </c>
      <c r="F79" s="61" t="s">
        <v>49</v>
      </c>
      <c r="G79" s="38">
        <f>G80+G81+G82</f>
        <v>8920</v>
      </c>
      <c r="H79" s="38">
        <f>+H80+H81+H82</f>
        <v>8279</v>
      </c>
      <c r="I79" s="38">
        <f>+I80+I81+I82</f>
        <v>908</v>
      </c>
    </row>
    <row r="80" spans="2:9" s="19" customFormat="1" ht="16.149999999999999" customHeight="1">
      <c r="B80" s="39">
        <v>25033</v>
      </c>
      <c r="C80" s="48">
        <v>24947</v>
      </c>
      <c r="D80" s="48">
        <v>353</v>
      </c>
      <c r="E80" s="27" t="s">
        <v>50</v>
      </c>
      <c r="F80" s="27" t="s">
        <v>133</v>
      </c>
      <c r="G80" s="48">
        <v>3240</v>
      </c>
      <c r="H80" s="48">
        <v>2864</v>
      </c>
      <c r="I80" s="48">
        <v>643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5107</v>
      </c>
      <c r="H81" s="48">
        <v>4842</v>
      </c>
      <c r="I81" s="48">
        <v>265</v>
      </c>
    </row>
    <row r="82" spans="2:9" s="19" customFormat="1" ht="16.149999999999999" customHeight="1">
      <c r="B82" s="39">
        <v>8</v>
      </c>
      <c r="C82" s="48">
        <v>8</v>
      </c>
      <c r="D82" s="48">
        <v>0</v>
      </c>
      <c r="E82" s="27" t="s">
        <v>53</v>
      </c>
      <c r="F82" s="27" t="s">
        <v>54</v>
      </c>
      <c r="G82" s="48">
        <v>573</v>
      </c>
      <c r="H82" s="48">
        <v>573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78833</v>
      </c>
      <c r="C85" s="41">
        <f>+H68+H70+H76+H79-C79</f>
        <v>76924</v>
      </c>
      <c r="D85" s="41">
        <f>+I68+I70+I76+I79-D79</f>
        <v>1909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78833</v>
      </c>
      <c r="H100" s="43">
        <f>+C85</f>
        <v>76924</v>
      </c>
      <c r="I100" s="43">
        <f>+D85</f>
        <v>1909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293</v>
      </c>
      <c r="C102" s="38">
        <f>+C103+C104</f>
        <v>0</v>
      </c>
      <c r="D102" s="38">
        <f>+D103+D104</f>
        <v>293</v>
      </c>
      <c r="E102" s="77" t="s">
        <v>58</v>
      </c>
      <c r="F102" s="61" t="s">
        <v>59</v>
      </c>
      <c r="G102" s="38">
        <f>+G103+G104</f>
        <v>71077</v>
      </c>
      <c r="H102" s="38">
        <f>+H103+H104</f>
        <v>70749</v>
      </c>
      <c r="I102" s="38">
        <f>+I103+I104</f>
        <v>328</v>
      </c>
    </row>
    <row r="103" spans="2:9" s="19" customFormat="1" ht="16.149999999999999" customHeight="1">
      <c r="B103" s="39">
        <v>293</v>
      </c>
      <c r="C103" s="39">
        <v>0</v>
      </c>
      <c r="D103" s="39">
        <v>293</v>
      </c>
      <c r="E103" s="69" t="s">
        <v>60</v>
      </c>
      <c r="F103" s="70" t="s">
        <v>61</v>
      </c>
      <c r="G103" s="39">
        <v>70688</v>
      </c>
      <c r="H103" s="39">
        <v>70688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389</v>
      </c>
      <c r="H104" s="39">
        <v>61</v>
      </c>
      <c r="I104" s="39">
        <v>328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9928</v>
      </c>
      <c r="H105" s="38">
        <f>+H106+H107+H108</f>
        <v>7365</v>
      </c>
      <c r="I105" s="38">
        <f>+I106+I107+I108</f>
        <v>2563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2075</v>
      </c>
      <c r="H106" s="39">
        <v>0</v>
      </c>
      <c r="I106" s="39">
        <v>2075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6447</v>
      </c>
      <c r="H107" s="39">
        <v>6420</v>
      </c>
      <c r="I107" s="39">
        <v>27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1406</v>
      </c>
      <c r="H108" s="39">
        <v>945</v>
      </c>
      <c r="I108" s="39">
        <v>461</v>
      </c>
    </row>
    <row r="109" spans="2:9" s="17" customFormat="1" ht="15">
      <c r="B109" s="38">
        <v>20492</v>
      </c>
      <c r="C109" s="38">
        <v>18219</v>
      </c>
      <c r="D109" s="38">
        <v>2273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17783</v>
      </c>
      <c r="C111" s="39">
        <v>15575</v>
      </c>
      <c r="D111" s="39">
        <v>2208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2709</v>
      </c>
      <c r="C112" s="39">
        <v>2644</v>
      </c>
      <c r="D112" s="39">
        <v>65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131583</v>
      </c>
      <c r="C113" s="38">
        <f>+C114+C115+C116+C117+C118+C119</f>
        <v>136905</v>
      </c>
      <c r="D113" s="38">
        <f>+D114+D115+D116+D117+D118+D119</f>
        <v>1762</v>
      </c>
      <c r="E113" s="77" t="s">
        <v>69</v>
      </c>
      <c r="F113" s="61" t="s">
        <v>70</v>
      </c>
      <c r="G113" s="38">
        <f>+G114+G115+G116+G117+G118+G119</f>
        <v>18854</v>
      </c>
      <c r="H113" s="38">
        <f>+H114+H115+H116+H117+H118+H119</f>
        <v>17409</v>
      </c>
      <c r="I113" s="38">
        <f>+I114+I115+I116+I117+I118+I119</f>
        <v>8620</v>
      </c>
    </row>
    <row r="114" spans="2:10" s="19" customFormat="1" ht="16.149999999999999" customHeight="1">
      <c r="B114" s="39">
        <v>417</v>
      </c>
      <c r="C114" s="39">
        <v>33</v>
      </c>
      <c r="D114" s="39">
        <v>384</v>
      </c>
      <c r="E114" s="69" t="s">
        <v>71</v>
      </c>
      <c r="F114" s="70" t="s">
        <v>72</v>
      </c>
      <c r="G114" s="39">
        <f>SUM(H114:I114)</f>
        <v>938</v>
      </c>
      <c r="H114" s="39"/>
      <c r="I114" s="39">
        <v>938</v>
      </c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12</v>
      </c>
      <c r="H115" s="39">
        <v>100</v>
      </c>
      <c r="I115" s="39">
        <v>3</v>
      </c>
    </row>
    <row r="116" spans="2:10" s="19" customFormat="1" ht="16.149999999999999" customHeight="1">
      <c r="B116" s="39">
        <v>117308</v>
      </c>
      <c r="C116" s="39">
        <v>123493</v>
      </c>
      <c r="D116" s="39">
        <v>899</v>
      </c>
      <c r="E116" s="69" t="s">
        <v>75</v>
      </c>
      <c r="F116" s="70" t="s">
        <v>160</v>
      </c>
      <c r="G116" s="39">
        <v>14673</v>
      </c>
      <c r="H116" s="39">
        <v>15175</v>
      </c>
      <c r="I116" s="39">
        <v>6582</v>
      </c>
    </row>
    <row r="117" spans="2:10" s="19" customFormat="1" ht="16.149999999999999" customHeight="1">
      <c r="B117" s="39">
        <v>1280</v>
      </c>
      <c r="C117" s="39">
        <v>1150</v>
      </c>
      <c r="D117" s="39">
        <v>130</v>
      </c>
      <c r="E117" s="69" t="s">
        <v>76</v>
      </c>
      <c r="F117" s="70" t="s">
        <v>77</v>
      </c>
      <c r="G117" s="39">
        <v>437</v>
      </c>
      <c r="H117" s="39">
        <v>217</v>
      </c>
      <c r="I117" s="39">
        <v>220</v>
      </c>
    </row>
    <row r="118" spans="2:10" s="19" customFormat="1" ht="16.149999999999999" customHeight="1">
      <c r="B118" s="39">
        <v>2357</v>
      </c>
      <c r="C118" s="39">
        <v>2008</v>
      </c>
      <c r="D118" s="39">
        <v>349</v>
      </c>
      <c r="E118" s="27" t="s">
        <v>78</v>
      </c>
      <c r="F118" s="27" t="s">
        <v>79</v>
      </c>
      <c r="G118" s="39">
        <v>2794</v>
      </c>
      <c r="H118" s="39">
        <v>1917</v>
      </c>
      <c r="I118" s="39">
        <v>877</v>
      </c>
    </row>
    <row r="119" spans="2:10" s="51" customFormat="1" ht="16.149999999999999" customHeight="1">
      <c r="B119" s="39">
        <v>10221</v>
      </c>
      <c r="C119" s="39">
        <v>10221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26324</v>
      </c>
      <c r="C122" s="41">
        <f>+H100+H102+H105+H113-C102-C109-C113</f>
        <v>17323</v>
      </c>
      <c r="D122" s="41">
        <f>+I100+I102+I105+I113-D102-D109-D113</f>
        <v>9092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26324</v>
      </c>
      <c r="H137" s="43">
        <f>+C122</f>
        <v>17323</v>
      </c>
      <c r="I137" s="43">
        <f>+D122</f>
        <v>9092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3428</v>
      </c>
      <c r="C139" s="38">
        <f>+C140+C141</f>
        <v>2012</v>
      </c>
      <c r="D139" s="38">
        <f>+D140+D141</f>
        <v>1416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1603</v>
      </c>
      <c r="C140" s="39">
        <v>891</v>
      </c>
      <c r="D140" s="39">
        <v>712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1825</v>
      </c>
      <c r="C141" s="39">
        <v>1121</v>
      </c>
      <c r="D141" s="39">
        <v>704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22896</v>
      </c>
      <c r="C144" s="41">
        <f>+H137-C139</f>
        <v>15311</v>
      </c>
      <c r="D144" s="41">
        <f>+I137-D139</f>
        <v>7676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26324</v>
      </c>
      <c r="H161" s="43">
        <f>+C122</f>
        <v>17323</v>
      </c>
      <c r="I161" s="43">
        <f>+D122</f>
        <v>9092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41138</v>
      </c>
      <c r="C163" s="38">
        <f>+H16-H17-H18+C141-H20</f>
        <v>30911</v>
      </c>
      <c r="D163" s="38">
        <f>+I16-I17-I18+D141-I20</f>
        <v>10227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3428</v>
      </c>
      <c r="C164" s="39">
        <f>+C139</f>
        <v>2012</v>
      </c>
      <c r="D164" s="39">
        <f>+D139</f>
        <v>1416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37710</v>
      </c>
      <c r="C165" s="39">
        <f>+C163-C164</f>
        <v>28899</v>
      </c>
      <c r="D165" s="39">
        <f>+D163-D164</f>
        <v>8811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-14814</v>
      </c>
      <c r="C169" s="41">
        <f>+H161-C163-C166</f>
        <v>-13588</v>
      </c>
      <c r="D169" s="41">
        <f>+I161-D163-D166</f>
        <v>-1135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22896</v>
      </c>
      <c r="H184" s="43">
        <f>+C144</f>
        <v>15311</v>
      </c>
      <c r="I184" s="43">
        <f>+D144</f>
        <v>7676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37710</v>
      </c>
      <c r="C186" s="38">
        <f>+C187</f>
        <v>28899</v>
      </c>
      <c r="D186" s="38">
        <f>+D187</f>
        <v>8811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37710</v>
      </c>
      <c r="C187" s="39">
        <f t="shared" si="0"/>
        <v>28899</v>
      </c>
      <c r="D187" s="39">
        <f t="shared" si="0"/>
        <v>8811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-14814</v>
      </c>
      <c r="C191" s="41">
        <f>+H184-C186</f>
        <v>-13588</v>
      </c>
      <c r="D191" s="41">
        <f>+I184-D186</f>
        <v>-1135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-14814</v>
      </c>
      <c r="H209" s="43">
        <f>+C191</f>
        <v>-13588</v>
      </c>
      <c r="I209" s="43">
        <f>+D191</f>
        <v>-1135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1740</v>
      </c>
      <c r="H211" s="38">
        <f>+H212+H213+H214</f>
        <v>413</v>
      </c>
      <c r="I211" s="38">
        <f>+I212+I213+I214</f>
        <v>3853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215</v>
      </c>
      <c r="H212" s="39">
        <v>-19</v>
      </c>
      <c r="I212" s="39">
        <v>234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908</v>
      </c>
      <c r="H213" s="39">
        <v>265</v>
      </c>
      <c r="I213" s="39">
        <v>643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617</v>
      </c>
      <c r="H214" s="39">
        <v>167</v>
      </c>
      <c r="I214" s="39">
        <v>2976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232</v>
      </c>
      <c r="H216" s="40">
        <v>57</v>
      </c>
      <c r="I216" s="40">
        <v>2701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-8024</v>
      </c>
      <c r="H217" s="38">
        <f>+H218+H219+H220</f>
        <v>-6200</v>
      </c>
      <c r="I217" s="38">
        <f>+I218+I219+I220</f>
        <v>-4350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-1085</v>
      </c>
      <c r="H219" s="39">
        <v>-888</v>
      </c>
      <c r="I219" s="39">
        <v>-197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-6939</v>
      </c>
      <c r="H220" s="39">
        <v>-5312</v>
      </c>
      <c r="I220" s="39">
        <v>-4153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-2063</v>
      </c>
      <c r="H222" s="40">
        <v>-4000</v>
      </c>
      <c r="I222" s="40">
        <v>-589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-21098</v>
      </c>
      <c r="C225" s="41">
        <f>+H209+H211+H217</f>
        <v>-19375</v>
      </c>
      <c r="D225" s="41">
        <f>+I209+I211+I217</f>
        <v>-1632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-21098</v>
      </c>
      <c r="H240" s="43">
        <f>+C225</f>
        <v>-19375</v>
      </c>
      <c r="I240" s="43">
        <f>+D225</f>
        <v>-1632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7974</v>
      </c>
      <c r="C242" s="38">
        <f t="shared" ref="C242:D242" si="1">C243+C245</f>
        <v>4070</v>
      </c>
      <c r="D242" s="38">
        <f t="shared" si="1"/>
        <v>3904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7950</v>
      </c>
      <c r="C243" s="42">
        <v>4064</v>
      </c>
      <c r="D243" s="42">
        <v>3886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-10231</v>
      </c>
      <c r="C244" s="38">
        <v>-6878</v>
      </c>
      <c r="D244" s="38">
        <v>-3353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24</v>
      </c>
      <c r="C245" s="42">
        <v>6</v>
      </c>
      <c r="D245" s="42">
        <v>18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0</v>
      </c>
      <c r="C246" s="38">
        <v>25</v>
      </c>
      <c r="D246" s="38">
        <v>-25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-18841</v>
      </c>
      <c r="C248" s="41">
        <f>+H240-C243-C244-C245-C246</f>
        <v>-16592</v>
      </c>
      <c r="D248" s="41">
        <f>+I240-D243-D244-D245-D246</f>
        <v>-2158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13" priority="2" operator="notEqual">
      <formula>B47+B48</formula>
    </cfRule>
  </conditionalFormatting>
  <conditionalFormatting sqref="B109:D109">
    <cfRule type="cellIs" dxfId="12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282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237492</v>
      </c>
      <c r="J16" s="38">
        <f>+C46+C51+C52+C21+C25</f>
        <v>45414</v>
      </c>
      <c r="K16" s="38">
        <f>+D46+D51+D52+D21+D25</f>
        <v>134297</v>
      </c>
      <c r="L16" s="38">
        <f>+E46+E51+E52+E21+E25</f>
        <v>53622</v>
      </c>
      <c r="M16" s="38">
        <f>+F46+F51+F52+F21+F25</f>
        <v>4159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12761</v>
      </c>
      <c r="J17" s="39">
        <v>2694</v>
      </c>
      <c r="K17" s="39">
        <v>4571</v>
      </c>
      <c r="L17" s="39">
        <v>5447</v>
      </c>
      <c r="M17" s="39">
        <v>49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8363</v>
      </c>
      <c r="J18" s="39">
        <v>2540</v>
      </c>
      <c r="K18" s="39">
        <v>5460</v>
      </c>
      <c r="L18" s="39">
        <v>363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216368</v>
      </c>
      <c r="J19" s="39">
        <f>+J16-J17-J18</f>
        <v>40180</v>
      </c>
      <c r="K19" s="39">
        <f>+K16-K17-K18</f>
        <v>124266</v>
      </c>
      <c r="L19" s="39">
        <f>+L16-L17-L18</f>
        <v>47812</v>
      </c>
      <c r="M19" s="39">
        <f>+M16-M17-M18</f>
        <v>4110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3604</v>
      </c>
      <c r="J20" s="47">
        <v>515</v>
      </c>
      <c r="K20" s="47">
        <v>2048</v>
      </c>
      <c r="L20" s="47">
        <v>1037</v>
      </c>
      <c r="M20" s="47">
        <v>4</v>
      </c>
    </row>
    <row r="21" spans="2:13" s="17" customFormat="1" ht="16.149999999999999" customHeight="1">
      <c r="B21" s="38">
        <v>66403</v>
      </c>
      <c r="C21" s="38">
        <v>9265</v>
      </c>
      <c r="D21" s="38">
        <v>34041</v>
      </c>
      <c r="E21" s="38">
        <v>21952</v>
      </c>
      <c r="F21" s="38">
        <v>1145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171089</v>
      </c>
      <c r="C23" s="41">
        <f>+J16-C21</f>
        <v>36149</v>
      </c>
      <c r="D23" s="41">
        <f>+K16-D21</f>
        <v>100256</v>
      </c>
      <c r="E23" s="41">
        <f>+L16-E21</f>
        <v>31670</v>
      </c>
      <c r="F23" s="41">
        <f>+M16-F21</f>
        <v>3014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29845</v>
      </c>
      <c r="C25" s="38">
        <v>10116</v>
      </c>
      <c r="D25" s="38">
        <v>13071</v>
      </c>
      <c r="E25" s="38">
        <v>6347</v>
      </c>
      <c r="F25" s="38">
        <v>311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141244</v>
      </c>
      <c r="C27" s="41">
        <f>+C23-C25</f>
        <v>26033</v>
      </c>
      <c r="D27" s="41">
        <f>+D23-D25</f>
        <v>87185</v>
      </c>
      <c r="E27" s="41">
        <f>+E23-E25</f>
        <v>25323</v>
      </c>
      <c r="F27" s="41">
        <f>+F23-F25</f>
        <v>2703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141244</v>
      </c>
      <c r="J44" s="43">
        <f>+C27</f>
        <v>26033</v>
      </c>
      <c r="K44" s="43">
        <f>+D27</f>
        <v>87185</v>
      </c>
      <c r="L44" s="43">
        <f>+E27</f>
        <v>25323</v>
      </c>
      <c r="M44" s="43">
        <f>+F27</f>
        <v>2703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140609</v>
      </c>
      <c r="C46" s="38">
        <v>25800</v>
      </c>
      <c r="D46" s="38">
        <v>86837</v>
      </c>
      <c r="E46" s="38">
        <v>25289</v>
      </c>
      <c r="F46" s="38">
        <v>2683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109620</v>
      </c>
      <c r="C47" s="39">
        <v>20261</v>
      </c>
      <c r="D47" s="39">
        <v>67920</v>
      </c>
      <c r="E47" s="39">
        <v>19313</v>
      </c>
      <c r="F47" s="39">
        <v>2126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30989</v>
      </c>
      <c r="C48" s="39">
        <f>SUM(C49:C50)</f>
        <v>5539</v>
      </c>
      <c r="D48" s="39">
        <f>SUM(D49:D50)</f>
        <v>18917</v>
      </c>
      <c r="E48" s="39">
        <f>SUM(E49:E50)</f>
        <v>5976</v>
      </c>
      <c r="F48" s="39">
        <f>SUM(F49:F50)</f>
        <v>557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24004</v>
      </c>
      <c r="C49" s="96">
        <v>2830</v>
      </c>
      <c r="D49" s="96">
        <v>14951</v>
      </c>
      <c r="E49" s="96">
        <v>5688</v>
      </c>
      <c r="F49" s="96">
        <v>535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6985</v>
      </c>
      <c r="C50" s="96">
        <v>2709</v>
      </c>
      <c r="D50" s="96">
        <v>3966</v>
      </c>
      <c r="E50" s="96">
        <v>288</v>
      </c>
      <c r="F50" s="96">
        <v>22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635</v>
      </c>
      <c r="C51" s="38">
        <v>233</v>
      </c>
      <c r="D51" s="38">
        <v>348</v>
      </c>
      <c r="E51" s="38">
        <v>34</v>
      </c>
      <c r="F51" s="38">
        <v>20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126702</v>
      </c>
      <c r="J70" s="38">
        <f>+J71+J75</f>
        <v>89007</v>
      </c>
      <c r="K70" s="38">
        <f>+K71+K75</f>
        <v>12702</v>
      </c>
      <c r="L70" s="38">
        <f>+L71+L75</f>
        <v>24993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105347</v>
      </c>
      <c r="J71" s="39">
        <f>+J72+J73+J74</f>
        <v>85373</v>
      </c>
      <c r="K71" s="39">
        <f>+K72+K73+K74</f>
        <v>12028</v>
      </c>
      <c r="L71" s="39">
        <f>+L72+L73+L74</f>
        <v>7946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70669</v>
      </c>
      <c r="J72" s="39">
        <v>63053</v>
      </c>
      <c r="K72" s="39">
        <v>2431</v>
      </c>
      <c r="L72" s="39">
        <v>5185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107</v>
      </c>
      <c r="J73" s="39">
        <v>19</v>
      </c>
      <c r="K73" s="39">
        <v>56</v>
      </c>
      <c r="L73" s="39">
        <v>32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34571</v>
      </c>
      <c r="J74" s="39">
        <v>22301</v>
      </c>
      <c r="K74" s="39">
        <v>9541</v>
      </c>
      <c r="L74" s="39">
        <v>2729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21355</v>
      </c>
      <c r="J75" s="39">
        <v>3634</v>
      </c>
      <c r="K75" s="39">
        <v>674</v>
      </c>
      <c r="L75" s="39">
        <v>17047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-21418</v>
      </c>
      <c r="J76" s="38">
        <f>+J77+J78</f>
        <v>-5960</v>
      </c>
      <c r="K76" s="38">
        <f>+K77+K78</f>
        <v>-3695</v>
      </c>
      <c r="L76" s="38">
        <f>+L77+L78</f>
        <v>-1629</v>
      </c>
      <c r="M76" s="38">
        <f>+M77+M78</f>
        <v>-10134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-8906</v>
      </c>
      <c r="J77" s="39">
        <v>-4993</v>
      </c>
      <c r="K77" s="39">
        <v>-2363</v>
      </c>
      <c r="L77" s="39">
        <v>-1550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-12512</v>
      </c>
      <c r="J78" s="39">
        <v>-967</v>
      </c>
      <c r="K78" s="39">
        <v>-1332</v>
      </c>
      <c r="L78" s="39">
        <v>-79</v>
      </c>
      <c r="M78" s="39">
        <v>-10134</v>
      </c>
    </row>
    <row r="79" spans="2:13" s="17" customFormat="1" ht="16.149999999999999" customHeight="1">
      <c r="B79" s="38">
        <f>+B80+B81+B82</f>
        <v>25127</v>
      </c>
      <c r="C79" s="38">
        <f>+C80+C81+C82</f>
        <v>22366</v>
      </c>
      <c r="D79" s="38">
        <f>+D80+D81+D82</f>
        <v>3675</v>
      </c>
      <c r="E79" s="38">
        <f>+E80+E81+E82</f>
        <v>485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6966</v>
      </c>
      <c r="J79" s="38">
        <f>+J80+J81+J82</f>
        <v>7205</v>
      </c>
      <c r="K79" s="38">
        <f>+K80+K81+K82</f>
        <v>405</v>
      </c>
      <c r="L79" s="38">
        <f>+L80+L81+L82</f>
        <v>465</v>
      </c>
      <c r="M79" s="38">
        <f>+M80+M81+M82</f>
        <v>290</v>
      </c>
    </row>
    <row r="80" spans="2:13" s="19" customFormat="1" ht="16.149999999999999" customHeight="1">
      <c r="B80" s="39">
        <v>25120</v>
      </c>
      <c r="C80" s="48">
        <v>22362</v>
      </c>
      <c r="D80" s="48">
        <v>3675</v>
      </c>
      <c r="E80" s="48">
        <v>482</v>
      </c>
      <c r="F80" s="48">
        <v>0</v>
      </c>
      <c r="G80" s="27" t="s">
        <v>50</v>
      </c>
      <c r="H80" s="27" t="s">
        <v>133</v>
      </c>
      <c r="I80" s="48">
        <v>2246</v>
      </c>
      <c r="J80" s="48">
        <v>2787</v>
      </c>
      <c r="K80" s="48">
        <v>267</v>
      </c>
      <c r="L80" s="48">
        <v>301</v>
      </c>
      <c r="M80" s="48">
        <v>290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4135</v>
      </c>
      <c r="J81" s="48">
        <v>3923</v>
      </c>
      <c r="K81" s="48">
        <v>137</v>
      </c>
      <c r="L81" s="48">
        <v>75</v>
      </c>
      <c r="M81" s="48">
        <v>0</v>
      </c>
    </row>
    <row r="82" spans="2:13" s="19" customFormat="1" ht="16.149999999999999" customHeight="1">
      <c r="B82" s="39">
        <v>7</v>
      </c>
      <c r="C82" s="48">
        <v>4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585</v>
      </c>
      <c r="J82" s="48">
        <v>495</v>
      </c>
      <c r="K82" s="48">
        <v>1</v>
      </c>
      <c r="L82" s="48">
        <v>89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87123</v>
      </c>
      <c r="C85" s="41">
        <f>+J68+J70+J76+J79-C79</f>
        <v>67886</v>
      </c>
      <c r="D85" s="41">
        <f>+K68+K70+K76+K79-D79</f>
        <v>5737</v>
      </c>
      <c r="E85" s="41">
        <f>+L68+L70+L76+L79-E79</f>
        <v>23344</v>
      </c>
      <c r="F85" s="41">
        <f>+M68+M70+M76+M79-F79</f>
        <v>-9844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87123</v>
      </c>
      <c r="J100" s="43">
        <f>+C85</f>
        <v>67886</v>
      </c>
      <c r="K100" s="43">
        <f>+D85</f>
        <v>5737</v>
      </c>
      <c r="L100" s="43">
        <f>+E85</f>
        <v>23344</v>
      </c>
      <c r="M100" s="43">
        <f>+F85</f>
        <v>-9844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332</v>
      </c>
      <c r="C102" s="38">
        <f>+C103+C104</f>
        <v>289</v>
      </c>
      <c r="D102" s="38">
        <f>+D103+D104</f>
        <v>22</v>
      </c>
      <c r="E102" s="38">
        <f>+E103+E104</f>
        <v>21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125348</v>
      </c>
      <c r="J102" s="38">
        <f>+J103+J104</f>
        <v>62544</v>
      </c>
      <c r="K102" s="38">
        <f>+K103+K104</f>
        <v>53357</v>
      </c>
      <c r="L102" s="38">
        <f>+L103+L104</f>
        <v>9447</v>
      </c>
      <c r="M102" s="38">
        <f>+M103+M104</f>
        <v>0</v>
      </c>
    </row>
    <row r="103" spans="2:13" s="19" customFormat="1" ht="16.149999999999999" customHeight="1">
      <c r="B103" s="39">
        <v>332</v>
      </c>
      <c r="C103" s="39">
        <v>289</v>
      </c>
      <c r="D103" s="39">
        <v>22</v>
      </c>
      <c r="E103" s="39">
        <v>21</v>
      </c>
      <c r="F103" s="39">
        <v>0</v>
      </c>
      <c r="G103" s="69" t="s">
        <v>60</v>
      </c>
      <c r="H103" s="70" t="s">
        <v>61</v>
      </c>
      <c r="I103" s="39">
        <v>121025</v>
      </c>
      <c r="J103" s="39">
        <v>62205</v>
      </c>
      <c r="K103" s="39">
        <v>52062</v>
      </c>
      <c r="L103" s="39">
        <v>6758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4323</v>
      </c>
      <c r="J104" s="39">
        <v>339</v>
      </c>
      <c r="K104" s="39">
        <v>1295</v>
      </c>
      <c r="L104" s="39">
        <v>2689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162191</v>
      </c>
      <c r="J105" s="38">
        <f>+J106+J107+J108</f>
        <v>9706</v>
      </c>
      <c r="K105" s="38">
        <f>+K106+K107+K108</f>
        <v>407</v>
      </c>
      <c r="L105" s="38">
        <f>+L106+L107+L108</f>
        <v>288</v>
      </c>
      <c r="M105" s="38">
        <f>+M106+M107+M108</f>
        <v>151790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112444</v>
      </c>
      <c r="J106" s="39">
        <v>2080</v>
      </c>
      <c r="K106" s="39">
        <v>0</v>
      </c>
      <c r="L106" s="39">
        <v>0</v>
      </c>
      <c r="M106" s="39">
        <v>110364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6985</v>
      </c>
      <c r="J107" s="39">
        <v>6268</v>
      </c>
      <c r="K107" s="39">
        <v>407</v>
      </c>
      <c r="L107" s="39">
        <v>288</v>
      </c>
      <c r="M107" s="39">
        <v>22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42762</v>
      </c>
      <c r="J108" s="39">
        <v>1358</v>
      </c>
      <c r="K108" s="39">
        <v>0</v>
      </c>
      <c r="L108" s="39">
        <v>0</v>
      </c>
      <c r="M108" s="39">
        <v>41404</v>
      </c>
    </row>
    <row r="109" spans="2:13" s="17" customFormat="1" ht="15">
      <c r="B109" s="38">
        <v>228629</v>
      </c>
      <c r="C109" s="38">
        <v>21517</v>
      </c>
      <c r="D109" s="38">
        <v>4570</v>
      </c>
      <c r="E109" s="38">
        <v>559</v>
      </c>
      <c r="F109" s="38">
        <v>201983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196916</v>
      </c>
      <c r="C110" s="39">
        <v>0</v>
      </c>
      <c r="D110" s="39">
        <v>0</v>
      </c>
      <c r="E110" s="39">
        <v>0</v>
      </c>
      <c r="F110" s="39">
        <v>196916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19261</v>
      </c>
      <c r="C111" s="39">
        <v>18451</v>
      </c>
      <c r="D111" s="39">
        <v>500</v>
      </c>
      <c r="E111" s="39">
        <v>288</v>
      </c>
      <c r="F111" s="39">
        <v>22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12452</v>
      </c>
      <c r="C112" s="39">
        <v>3066</v>
      </c>
      <c r="D112" s="39">
        <v>4070</v>
      </c>
      <c r="E112" s="39">
        <v>271</v>
      </c>
      <c r="F112" s="39">
        <v>5045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19724</v>
      </c>
      <c r="C113" s="38">
        <f>+C114+C115+C116+C117+C118+C119</f>
        <v>174268</v>
      </c>
      <c r="D113" s="38">
        <f>+D114+D115+D116+D117+D118+D119</f>
        <v>22035</v>
      </c>
      <c r="E113" s="38">
        <f>+E114+E115+E116+E117+E118+E119</f>
        <v>13596</v>
      </c>
      <c r="F113" s="38">
        <f>+F114+F115+F116+F117+F118+F119</f>
        <v>3867</v>
      </c>
      <c r="G113" s="77" t="s">
        <v>69</v>
      </c>
      <c r="H113" s="61" t="s">
        <v>70</v>
      </c>
      <c r="I113" s="38">
        <f>+I114+I115+I116+I117+I118+I119</f>
        <v>10059</v>
      </c>
      <c r="J113" s="38">
        <f>+J114+J115+J116+J117+J118+J119</f>
        <v>17407</v>
      </c>
      <c r="K113" s="38">
        <f>+K114+K115+K116+K117+K118+K119</f>
        <v>117671</v>
      </c>
      <c r="L113" s="38">
        <f>+L114+L115+L116+L117+L118+L119</f>
        <v>29090</v>
      </c>
      <c r="M113" s="38">
        <f>+M114+M115+M116+M117+M118+M119</f>
        <v>39933</v>
      </c>
    </row>
    <row r="114" spans="2:14" s="19" customFormat="1" ht="16.149999999999999" customHeight="1">
      <c r="B114" s="39">
        <v>493</v>
      </c>
      <c r="C114" s="39">
        <v>276</v>
      </c>
      <c r="D114" s="39">
        <v>97</v>
      </c>
      <c r="E114" s="39">
        <v>118</v>
      </c>
      <c r="F114" s="39">
        <v>2</v>
      </c>
      <c r="G114" s="69" t="s">
        <v>71</v>
      </c>
      <c r="H114" s="70" t="s">
        <v>72</v>
      </c>
      <c r="I114" s="39">
        <f>SUM(J114:M114)</f>
        <v>1025</v>
      </c>
      <c r="J114" s="39">
        <v>1025</v>
      </c>
      <c r="K114" s="39">
        <v>0</v>
      </c>
      <c r="L114" s="39">
        <v>0</v>
      </c>
      <c r="M114" s="39">
        <v>0</v>
      </c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f>SUM(J115:M115)</f>
        <v>159</v>
      </c>
      <c r="J115" s="39">
        <v>13</v>
      </c>
      <c r="K115" s="39">
        <v>42</v>
      </c>
      <c r="L115" s="39">
        <v>104</v>
      </c>
      <c r="M115" s="39">
        <v>0</v>
      </c>
    </row>
    <row r="116" spans="2:14" s="19" customFormat="1" ht="16.149999999999999" customHeight="1">
      <c r="B116" s="39">
        <v>0</v>
      </c>
      <c r="C116" s="39">
        <v>159010</v>
      </c>
      <c r="D116" s="39">
        <v>19573</v>
      </c>
      <c r="E116" s="39">
        <v>11601</v>
      </c>
      <c r="F116" s="39">
        <v>3858</v>
      </c>
      <c r="G116" s="69" t="s">
        <v>75</v>
      </c>
      <c r="H116" s="70" t="s">
        <v>160</v>
      </c>
      <c r="I116" s="39">
        <v>0</v>
      </c>
      <c r="J116" s="39">
        <v>13449</v>
      </c>
      <c r="K116" s="39">
        <v>115197</v>
      </c>
      <c r="L116" s="39">
        <v>27427</v>
      </c>
      <c r="M116" s="39">
        <v>37969</v>
      </c>
    </row>
    <row r="117" spans="2:14" s="19" customFormat="1" ht="16.149999999999999" customHeight="1">
      <c r="B117" s="39">
        <v>1379</v>
      </c>
      <c r="C117" s="39">
        <v>1379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3120</v>
      </c>
      <c r="J117" s="39">
        <v>480</v>
      </c>
      <c r="K117" s="39">
        <v>1222</v>
      </c>
      <c r="L117" s="39">
        <v>44</v>
      </c>
      <c r="M117" s="39">
        <v>1374</v>
      </c>
    </row>
    <row r="118" spans="2:14" s="19" customFormat="1" ht="16.149999999999999" customHeight="1">
      <c r="B118" s="39">
        <v>6811</v>
      </c>
      <c r="C118" s="39">
        <v>2562</v>
      </c>
      <c r="D118" s="39">
        <v>2365</v>
      </c>
      <c r="E118" s="39">
        <v>1877</v>
      </c>
      <c r="F118" s="39">
        <v>7</v>
      </c>
      <c r="G118" s="27" t="s">
        <v>78</v>
      </c>
      <c r="H118" s="27" t="s">
        <v>79</v>
      </c>
      <c r="I118" s="39">
        <v>5755</v>
      </c>
      <c r="J118" s="39">
        <v>2440</v>
      </c>
      <c r="K118" s="39">
        <v>1210</v>
      </c>
      <c r="L118" s="39">
        <v>1515</v>
      </c>
      <c r="M118" s="39">
        <v>590</v>
      </c>
    </row>
    <row r="119" spans="2:14" s="51" customFormat="1" ht="16.149999999999999" customHeight="1">
      <c r="B119" s="39">
        <v>11041</v>
      </c>
      <c r="C119" s="39">
        <v>11041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136036</v>
      </c>
      <c r="C122" s="41">
        <f>+J100+J102+J105+J113-C102-C109-C113</f>
        <v>-38531</v>
      </c>
      <c r="D122" s="41">
        <f>+K100+K102+K105+K113-D102-D109-D113</f>
        <v>150545</v>
      </c>
      <c r="E122" s="41">
        <f>+L100+L102+L105+L113-E102-E109-E113</f>
        <v>47993</v>
      </c>
      <c r="F122" s="41">
        <f>+M100+M102+M105+M113-F102-F109-F113</f>
        <v>-23971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136036</v>
      </c>
      <c r="J137" s="43">
        <f>+C122</f>
        <v>-38531</v>
      </c>
      <c r="K137" s="43">
        <f>+D122</f>
        <v>150545</v>
      </c>
      <c r="L137" s="43">
        <f>+E122</f>
        <v>47993</v>
      </c>
      <c r="M137" s="43">
        <f>+F122</f>
        <v>-23971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147960</v>
      </c>
      <c r="C139" s="38">
        <f>+C140+C141</f>
        <v>3055</v>
      </c>
      <c r="D139" s="38">
        <f>+D140+D141</f>
        <v>125930</v>
      </c>
      <c r="E139" s="38">
        <f>+E140+E141</f>
        <v>15609</v>
      </c>
      <c r="F139" s="38">
        <f>+F140+F141</f>
        <v>3366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114378</v>
      </c>
      <c r="C140" s="39">
        <v>1759</v>
      </c>
      <c r="D140" s="39">
        <v>94882</v>
      </c>
      <c r="E140" s="39">
        <v>14755</v>
      </c>
      <c r="F140" s="39">
        <v>2982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33582</v>
      </c>
      <c r="C141" s="39">
        <v>1296</v>
      </c>
      <c r="D141" s="39">
        <v>31048</v>
      </c>
      <c r="E141" s="39">
        <v>854</v>
      </c>
      <c r="F141" s="39">
        <v>384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-11924</v>
      </c>
      <c r="C144" s="41">
        <f>+J137-C139</f>
        <v>-41586</v>
      </c>
      <c r="D144" s="41">
        <f>+K137-D139</f>
        <v>24615</v>
      </c>
      <c r="E144" s="41">
        <f>+L137-E139</f>
        <v>32384</v>
      </c>
      <c r="F144" s="41">
        <f>+M137-F139</f>
        <v>-27337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136036</v>
      </c>
      <c r="J161" s="43">
        <f>+C122</f>
        <v>-38531</v>
      </c>
      <c r="K161" s="43">
        <f>+D122</f>
        <v>150545</v>
      </c>
      <c r="L161" s="43">
        <f>+E122</f>
        <v>47993</v>
      </c>
      <c r="M161" s="43">
        <f>+F122</f>
        <v>-23971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246346</v>
      </c>
      <c r="C163" s="38">
        <f>+J16-J17-J18+C141-J20</f>
        <v>40961</v>
      </c>
      <c r="D163" s="38">
        <f>+K16-K17-K18+D141-K20</f>
        <v>153266</v>
      </c>
      <c r="E163" s="38">
        <f>+L16-L17-L18+E141-L20</f>
        <v>47629</v>
      </c>
      <c r="F163" s="38">
        <f>+M16-M17-M18+F141-M20</f>
        <v>4490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147960</v>
      </c>
      <c r="C164" s="39">
        <f>+C139</f>
        <v>3055</v>
      </c>
      <c r="D164" s="39">
        <f>+D139</f>
        <v>125930</v>
      </c>
      <c r="E164" s="39">
        <f>+E139</f>
        <v>15609</v>
      </c>
      <c r="F164" s="39">
        <f>+F139</f>
        <v>3366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98386</v>
      </c>
      <c r="C165" s="39">
        <f>+C163-C164</f>
        <v>37906</v>
      </c>
      <c r="D165" s="39">
        <f>+D163-D164</f>
        <v>27336</v>
      </c>
      <c r="E165" s="39">
        <f>+E163-E164</f>
        <v>32020</v>
      </c>
      <c r="F165" s="39">
        <f>+F163-F164</f>
        <v>1124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-110310</v>
      </c>
      <c r="C169" s="41">
        <f>+J161-C163-C166</f>
        <v>-79492</v>
      </c>
      <c r="D169" s="41">
        <f>+K161-D163-D166</f>
        <v>-2721</v>
      </c>
      <c r="E169" s="41">
        <f>+L161-E163-E166</f>
        <v>364</v>
      </c>
      <c r="F169" s="41">
        <f>+M161-F163-F166</f>
        <v>-28461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-11924</v>
      </c>
      <c r="J184" s="43">
        <f>+C144</f>
        <v>-41586</v>
      </c>
      <c r="K184" s="43">
        <f>+D144</f>
        <v>24615</v>
      </c>
      <c r="L184" s="43">
        <f>+E144</f>
        <v>32384</v>
      </c>
      <c r="M184" s="43">
        <f>+F144</f>
        <v>-27337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98386</v>
      </c>
      <c r="C186" s="38">
        <f>+C187</f>
        <v>37906</v>
      </c>
      <c r="D186" s="38">
        <f>+D187</f>
        <v>27336</v>
      </c>
      <c r="E186" s="38">
        <f>+E187</f>
        <v>32020</v>
      </c>
      <c r="F186" s="38">
        <f>+F187</f>
        <v>1124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98386</v>
      </c>
      <c r="C187" s="39">
        <f t="shared" si="2"/>
        <v>37906</v>
      </c>
      <c r="D187" s="39">
        <f t="shared" si="2"/>
        <v>27336</v>
      </c>
      <c r="E187" s="39">
        <f t="shared" si="2"/>
        <v>32020</v>
      </c>
      <c r="F187" s="39">
        <f t="shared" si="2"/>
        <v>1124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-110310</v>
      </c>
      <c r="C191" s="41">
        <f>+J184-C186</f>
        <v>-79492</v>
      </c>
      <c r="D191" s="41">
        <f>+K184-D186</f>
        <v>-2721</v>
      </c>
      <c r="E191" s="41">
        <f>+L184-E186</f>
        <v>364</v>
      </c>
      <c r="F191" s="41">
        <f>+M184-F186</f>
        <v>-28461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-110310</v>
      </c>
      <c r="J209" s="43">
        <f>+C191</f>
        <v>-79492</v>
      </c>
      <c r="K209" s="43">
        <f>+D191</f>
        <v>-2721</v>
      </c>
      <c r="L209" s="43">
        <f>+E191</f>
        <v>364</v>
      </c>
      <c r="M209" s="43">
        <f>+F191</f>
        <v>-28461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11578</v>
      </c>
      <c r="J211" s="38">
        <f>+J212+J213+J214</f>
        <v>3463</v>
      </c>
      <c r="K211" s="38">
        <f>+K212+K213+K214</f>
        <v>7940</v>
      </c>
      <c r="L211" s="38">
        <f>+L212+L213+L214</f>
        <v>3664</v>
      </c>
      <c r="M211" s="38">
        <f>+M212+M213+M214</f>
        <v>53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4664</v>
      </c>
      <c r="J212" s="39">
        <v>291</v>
      </c>
      <c r="K212" s="39">
        <v>2314</v>
      </c>
      <c r="L212" s="39">
        <v>2059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4384</v>
      </c>
      <c r="J213" s="39">
        <v>833</v>
      </c>
      <c r="K213" s="39">
        <v>3448</v>
      </c>
      <c r="L213" s="39">
        <v>71</v>
      </c>
      <c r="M213" s="39">
        <v>32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2530</v>
      </c>
      <c r="J214" s="39">
        <v>2339</v>
      </c>
      <c r="K214" s="39">
        <v>2178</v>
      </c>
      <c r="L214" s="39">
        <v>1534</v>
      </c>
      <c r="M214" s="39">
        <v>21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280</v>
      </c>
      <c r="K216" s="40">
        <v>1849</v>
      </c>
      <c r="L216" s="40">
        <v>1392</v>
      </c>
      <c r="M216" s="40">
        <v>21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-13125</v>
      </c>
      <c r="J217" s="38">
        <f>+J218+J219+J220</f>
        <v>-8598</v>
      </c>
      <c r="K217" s="38">
        <f>+K218+K219+K220</f>
        <v>-7262</v>
      </c>
      <c r="L217" s="38">
        <f>+L218+L219+L220</f>
        <v>-791</v>
      </c>
      <c r="M217" s="38">
        <f>+M218+M219+M220</f>
        <v>-16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-4401</v>
      </c>
      <c r="J219" s="39">
        <v>-1463</v>
      </c>
      <c r="K219" s="39">
        <v>-2484</v>
      </c>
      <c r="L219" s="39">
        <v>-454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-8724</v>
      </c>
      <c r="J220" s="39">
        <v>-7135</v>
      </c>
      <c r="K220" s="39">
        <v>-4778</v>
      </c>
      <c r="L220" s="39">
        <v>-337</v>
      </c>
      <c r="M220" s="39">
        <v>-16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-1826</v>
      </c>
      <c r="K222" s="40">
        <v>-1522</v>
      </c>
      <c r="L222" s="40">
        <v>-194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-111857</v>
      </c>
      <c r="C225" s="41">
        <f>+J209+J211+J217</f>
        <v>-84627</v>
      </c>
      <c r="D225" s="41">
        <f>+K209+K211+K217</f>
        <v>-2043</v>
      </c>
      <c r="E225" s="41">
        <f>+L209+L211+L217</f>
        <v>3237</v>
      </c>
      <c r="F225" s="41">
        <f>+M209+M211+M217</f>
        <v>-28424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-111857</v>
      </c>
      <c r="J240" s="43">
        <f>+C225</f>
        <v>-84627</v>
      </c>
      <c r="K240" s="43">
        <f>+D225</f>
        <v>-2043</v>
      </c>
      <c r="L240" s="43">
        <f>+E225</f>
        <v>3237</v>
      </c>
      <c r="M240" s="43">
        <f>+F225</f>
        <v>-28424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30167</v>
      </c>
      <c r="C242" s="38">
        <f t="shared" ref="C242:F242" si="3">C243+C245</f>
        <v>10583</v>
      </c>
      <c r="D242" s="38">
        <f t="shared" si="3"/>
        <v>12969</v>
      </c>
      <c r="E242" s="38">
        <f t="shared" si="3"/>
        <v>6465</v>
      </c>
      <c r="F242" s="38">
        <f t="shared" si="3"/>
        <v>150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29614</v>
      </c>
      <c r="C243" s="42">
        <v>10146</v>
      </c>
      <c r="D243" s="42">
        <v>12849</v>
      </c>
      <c r="E243" s="42">
        <v>6469</v>
      </c>
      <c r="F243" s="42">
        <v>150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-29845</v>
      </c>
      <c r="C244" s="38">
        <f t="shared" ref="C244:F244" si="4">-C25</f>
        <v>-10116</v>
      </c>
      <c r="D244" s="38">
        <f t="shared" si="4"/>
        <v>-13071</v>
      </c>
      <c r="E244" s="38">
        <f t="shared" si="4"/>
        <v>-6347</v>
      </c>
      <c r="F244" s="38">
        <f t="shared" si="4"/>
        <v>-311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553</v>
      </c>
      <c r="C245" s="42">
        <v>437</v>
      </c>
      <c r="D245" s="42">
        <v>120</v>
      </c>
      <c r="E245" s="42">
        <v>-4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1020</v>
      </c>
      <c r="C246" s="38">
        <v>616</v>
      </c>
      <c r="D246" s="38">
        <v>43</v>
      </c>
      <c r="E246" s="38">
        <v>361</v>
      </c>
      <c r="F246" s="38">
        <v>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-113199</v>
      </c>
      <c r="C248" s="41">
        <f>+J240-C243-C244-C245-C246</f>
        <v>-85710</v>
      </c>
      <c r="D248" s="41">
        <f>+K240-D243-D244-D245-D246</f>
        <v>-1984</v>
      </c>
      <c r="E248" s="41">
        <f>+L240-E243-E244-E245-E246</f>
        <v>2758</v>
      </c>
      <c r="F248" s="41">
        <f>+M240-F243-F244-F245-F246</f>
        <v>-28263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1:F112 F110" name="Cuenta_renta_secundaria_2_2"/>
    <protectedRange sqref="D110:E110" name="Cuenta_renta_secundaria_2_2_1"/>
  </protectedRanges>
  <mergeCells count="108"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</mergeCells>
  <conditionalFormatting sqref="B46:F46">
    <cfRule type="cellIs" dxfId="11" priority="2" operator="notEqual">
      <formula>B47+B48</formula>
    </cfRule>
  </conditionalFormatting>
  <conditionalFormatting sqref="B109:F109">
    <cfRule type="cellIs" dxfId="10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284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45414</v>
      </c>
      <c r="H16" s="38">
        <f>+C46+C51+C52+C21+C25</f>
        <v>30872</v>
      </c>
      <c r="I16" s="38">
        <f>+D46+D51+D52+D21+D25</f>
        <v>14542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2694</v>
      </c>
      <c r="H17" s="39">
        <v>597</v>
      </c>
      <c r="I17" s="39">
        <v>2097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2540</v>
      </c>
      <c r="H18" s="39">
        <v>200</v>
      </c>
      <c r="I18" s="39">
        <v>2340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40180</v>
      </c>
      <c r="H19" s="39">
        <f>+H16-H17-H18</f>
        <v>30075</v>
      </c>
      <c r="I19" s="39">
        <f>+I16-I17-I18</f>
        <v>10105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515</v>
      </c>
      <c r="H20" s="47">
        <v>332</v>
      </c>
      <c r="I20" s="47">
        <v>183</v>
      </c>
    </row>
    <row r="21" spans="2:9" s="17" customFormat="1" ht="16.149999999999999" customHeight="1">
      <c r="B21" s="38">
        <v>9265</v>
      </c>
      <c r="C21" s="38">
        <v>4631</v>
      </c>
      <c r="D21" s="38">
        <v>4634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36149</v>
      </c>
      <c r="C23" s="41">
        <f>+H16-C21</f>
        <v>26241</v>
      </c>
      <c r="D23" s="41">
        <f>+I16-D21</f>
        <v>9908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10116</v>
      </c>
      <c r="C25" s="38">
        <v>6672</v>
      </c>
      <c r="D25" s="38">
        <v>3444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26033</v>
      </c>
      <c r="C27" s="41">
        <f>+C23-C25</f>
        <v>19569</v>
      </c>
      <c r="D27" s="41">
        <f>+D23-D25</f>
        <v>6464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26033</v>
      </c>
      <c r="H44" s="43">
        <f>+C27</f>
        <v>19569</v>
      </c>
      <c r="I44" s="43">
        <f>+D27</f>
        <v>6464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25800</v>
      </c>
      <c r="C46" s="38">
        <v>19531</v>
      </c>
      <c r="D46" s="38">
        <v>6269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20261</v>
      </c>
      <c r="C47" s="39">
        <v>14953</v>
      </c>
      <c r="D47" s="39">
        <v>5308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5539</v>
      </c>
      <c r="C48" s="39">
        <f>SUM(C49:C50)</f>
        <v>4578</v>
      </c>
      <c r="D48" s="39">
        <f>SUM(D49:D50)</f>
        <v>961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2830</v>
      </c>
      <c r="C49" s="96">
        <v>1900</v>
      </c>
      <c r="D49" s="96">
        <v>930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2709</v>
      </c>
      <c r="C50" s="96">
        <v>2678</v>
      </c>
      <c r="D50" s="96">
        <v>31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233</v>
      </c>
      <c r="C51" s="38">
        <v>38</v>
      </c>
      <c r="D51" s="38">
        <v>195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89007</v>
      </c>
      <c r="H70" s="38">
        <f>+H71+H75</f>
        <v>87169</v>
      </c>
      <c r="I70" s="38">
        <f>+I71+I75</f>
        <v>1838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85373</v>
      </c>
      <c r="H71" s="39">
        <f>+H72+H73+H74</f>
        <v>84955</v>
      </c>
      <c r="I71" s="39">
        <f>+I72+I73+I74</f>
        <v>418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63053</v>
      </c>
      <c r="H72" s="39">
        <v>63053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19</v>
      </c>
      <c r="H73" s="39">
        <v>19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22301</v>
      </c>
      <c r="H74" s="39">
        <v>21883</v>
      </c>
      <c r="I74" s="39">
        <v>418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3634</v>
      </c>
      <c r="H75" s="39">
        <v>2214</v>
      </c>
      <c r="I75" s="39">
        <v>1420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-5960</v>
      </c>
      <c r="H76" s="38">
        <f>+H77+H78</f>
        <v>-5450</v>
      </c>
      <c r="I76" s="38">
        <f>+I77+I78</f>
        <v>-510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-4993</v>
      </c>
      <c r="H77" s="39">
        <v>-4898</v>
      </c>
      <c r="I77" s="39">
        <v>-95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-967</v>
      </c>
      <c r="H78" s="39">
        <v>-552</v>
      </c>
      <c r="I78" s="39">
        <v>-415</v>
      </c>
    </row>
    <row r="79" spans="2:9" s="17" customFormat="1" ht="16.149999999999999" customHeight="1">
      <c r="B79" s="38">
        <f>+B80+B81+B82</f>
        <v>22366</v>
      </c>
      <c r="C79" s="38">
        <f>+C80+C81+C82</f>
        <v>22380</v>
      </c>
      <c r="D79" s="38">
        <f>+D80+D81+D82</f>
        <v>321</v>
      </c>
      <c r="E79" s="77" t="s">
        <v>48</v>
      </c>
      <c r="F79" s="61" t="s">
        <v>49</v>
      </c>
      <c r="G79" s="38">
        <f>G80+G81+G82</f>
        <v>7205</v>
      </c>
      <c r="H79" s="38">
        <f>+H80+H81+H82</f>
        <v>6634</v>
      </c>
      <c r="I79" s="38">
        <f>+I80+I81+I82</f>
        <v>906</v>
      </c>
    </row>
    <row r="80" spans="2:9" s="19" customFormat="1" ht="16.149999999999999" customHeight="1">
      <c r="B80" s="39">
        <v>22362</v>
      </c>
      <c r="C80" s="48">
        <v>22376</v>
      </c>
      <c r="D80" s="48">
        <v>321</v>
      </c>
      <c r="E80" s="27" t="s">
        <v>50</v>
      </c>
      <c r="F80" s="27" t="s">
        <v>133</v>
      </c>
      <c r="G80" s="48">
        <v>2787</v>
      </c>
      <c r="H80" s="48">
        <v>2485</v>
      </c>
      <c r="I80" s="48">
        <v>637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3923</v>
      </c>
      <c r="H81" s="48">
        <v>3654</v>
      </c>
      <c r="I81" s="48">
        <v>269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495</v>
      </c>
      <c r="H82" s="48">
        <v>495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67886</v>
      </c>
      <c r="C85" s="41">
        <f>+H68+H70+H76+H79-C79</f>
        <v>65973</v>
      </c>
      <c r="D85" s="41">
        <f>+I68+I70+I76+I79-D79</f>
        <v>1913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67886</v>
      </c>
      <c r="H100" s="43">
        <f>+C85</f>
        <v>65973</v>
      </c>
      <c r="I100" s="43">
        <f>+D85</f>
        <v>1913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289</v>
      </c>
      <c r="C102" s="38">
        <f>+C103+C104</f>
        <v>0</v>
      </c>
      <c r="D102" s="38">
        <f>+D103+D104</f>
        <v>289</v>
      </c>
      <c r="E102" s="77" t="s">
        <v>58</v>
      </c>
      <c r="F102" s="61" t="s">
        <v>59</v>
      </c>
      <c r="G102" s="38">
        <f>+G103+G104</f>
        <v>62544</v>
      </c>
      <c r="H102" s="38">
        <f>+H103+H104</f>
        <v>62264</v>
      </c>
      <c r="I102" s="38">
        <f>+I103+I104</f>
        <v>280</v>
      </c>
    </row>
    <row r="103" spans="2:9" s="19" customFormat="1" ht="16.149999999999999" customHeight="1">
      <c r="B103" s="39">
        <v>289</v>
      </c>
      <c r="C103" s="39">
        <v>0</v>
      </c>
      <c r="D103" s="39">
        <v>289</v>
      </c>
      <c r="E103" s="69" t="s">
        <v>60</v>
      </c>
      <c r="F103" s="70" t="s">
        <v>61</v>
      </c>
      <c r="G103" s="39">
        <v>62205</v>
      </c>
      <c r="H103" s="39">
        <v>62205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339</v>
      </c>
      <c r="H104" s="39">
        <v>59</v>
      </c>
      <c r="I104" s="39">
        <v>280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9706</v>
      </c>
      <c r="H105" s="38">
        <f>+H106+H107+H108</f>
        <v>7130</v>
      </c>
      <c r="I105" s="38">
        <f>+I106+I107+I108</f>
        <v>2576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2080</v>
      </c>
      <c r="H106" s="39">
        <v>0</v>
      </c>
      <c r="I106" s="39">
        <v>2080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6268</v>
      </c>
      <c r="H107" s="39">
        <v>6237</v>
      </c>
      <c r="I107" s="39">
        <v>31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1358</v>
      </c>
      <c r="H108" s="39">
        <v>893</v>
      </c>
      <c r="I108" s="39">
        <v>465</v>
      </c>
    </row>
    <row r="109" spans="2:9" s="17" customFormat="1" ht="15">
      <c r="B109" s="38">
        <v>21517</v>
      </c>
      <c r="C109" s="38">
        <v>19241</v>
      </c>
      <c r="D109" s="38">
        <v>2276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18451</v>
      </c>
      <c r="C111" s="39">
        <v>16240</v>
      </c>
      <c r="D111" s="39">
        <v>2211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3066</v>
      </c>
      <c r="C112" s="39">
        <v>3001</v>
      </c>
      <c r="D112" s="39">
        <v>65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174268</v>
      </c>
      <c r="C113" s="38">
        <f>+C114+C115+C116+C117+C118+C119</f>
        <v>179728</v>
      </c>
      <c r="D113" s="38">
        <f>+D114+D115+D116+D117+D118+D119</f>
        <v>1427</v>
      </c>
      <c r="E113" s="77" t="s">
        <v>69</v>
      </c>
      <c r="F113" s="61" t="s">
        <v>70</v>
      </c>
      <c r="G113" s="38">
        <f>+G114+G115+G116+G117+G118+G119</f>
        <v>17407</v>
      </c>
      <c r="H113" s="38">
        <f>+H114+H115+H116+H117+H118+H119</f>
        <v>15762</v>
      </c>
      <c r="I113" s="38">
        <f>+I114+I115+I116+I117+I118+I119</f>
        <v>8532</v>
      </c>
    </row>
    <row r="114" spans="2:10" s="19" customFormat="1" ht="16.149999999999999" customHeight="1">
      <c r="B114" s="39">
        <v>276</v>
      </c>
      <c r="C114" s="39">
        <v>6</v>
      </c>
      <c r="D114" s="39">
        <v>270</v>
      </c>
      <c r="E114" s="69" t="s">
        <v>71</v>
      </c>
      <c r="F114" s="70" t="s">
        <v>72</v>
      </c>
      <c r="G114" s="39">
        <f>SUM(H114:I114)</f>
        <v>936</v>
      </c>
      <c r="H114" s="39"/>
      <c r="I114" s="39">
        <v>936</v>
      </c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f>SUM(H115:I115)</f>
        <v>102</v>
      </c>
      <c r="H115" s="39">
        <v>98</v>
      </c>
      <c r="I115" s="39">
        <v>4</v>
      </c>
    </row>
    <row r="116" spans="2:10" s="19" customFormat="1" ht="16.149999999999999" customHeight="1">
      <c r="B116" s="39">
        <v>159010</v>
      </c>
      <c r="C116" s="39">
        <v>165236</v>
      </c>
      <c r="D116" s="39">
        <v>661</v>
      </c>
      <c r="E116" s="69" t="s">
        <v>75</v>
      </c>
      <c r="F116" s="70" t="s">
        <v>160</v>
      </c>
      <c r="G116" s="39">
        <v>13449</v>
      </c>
      <c r="H116" s="39">
        <v>13711</v>
      </c>
      <c r="I116" s="39">
        <v>6625</v>
      </c>
    </row>
    <row r="117" spans="2:10" s="19" customFormat="1" ht="16.149999999999999" customHeight="1">
      <c r="B117" s="39">
        <v>1379</v>
      </c>
      <c r="C117" s="39">
        <v>1211</v>
      </c>
      <c r="D117" s="39">
        <v>168</v>
      </c>
      <c r="E117" s="69" t="s">
        <v>76</v>
      </c>
      <c r="F117" s="70" t="s">
        <v>77</v>
      </c>
      <c r="G117" s="39">
        <v>480</v>
      </c>
      <c r="H117" s="39">
        <v>257</v>
      </c>
      <c r="I117" s="39">
        <v>223</v>
      </c>
    </row>
    <row r="118" spans="2:10" s="19" customFormat="1" ht="16.149999999999999" customHeight="1">
      <c r="B118" s="39">
        <v>2562</v>
      </c>
      <c r="C118" s="39">
        <v>2234</v>
      </c>
      <c r="D118" s="39">
        <v>328</v>
      </c>
      <c r="E118" s="27" t="s">
        <v>78</v>
      </c>
      <c r="F118" s="27" t="s">
        <v>79</v>
      </c>
      <c r="G118" s="39">
        <v>2440</v>
      </c>
      <c r="H118" s="39">
        <v>1696</v>
      </c>
      <c r="I118" s="39">
        <v>744</v>
      </c>
    </row>
    <row r="119" spans="2:10" s="51" customFormat="1" ht="16.149999999999999" customHeight="1">
      <c r="B119" s="39">
        <v>11041</v>
      </c>
      <c r="C119" s="39">
        <v>11041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-38531</v>
      </c>
      <c r="C122" s="41">
        <f>+H100+H102+H105+H113-C102-C109-C113</f>
        <v>-47840</v>
      </c>
      <c r="D122" s="41">
        <f>+I100+I102+I105+I113-D102-D109-D113</f>
        <v>9309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-38531</v>
      </c>
      <c r="H137" s="43">
        <f>+C122</f>
        <v>-47840</v>
      </c>
      <c r="I137" s="43">
        <f>+D122</f>
        <v>9309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3055</v>
      </c>
      <c r="C139" s="38">
        <f>+C140+C141</f>
        <v>1650</v>
      </c>
      <c r="D139" s="38">
        <f>+D140+D141</f>
        <v>1405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1759</v>
      </c>
      <c r="C140" s="39">
        <v>1042</v>
      </c>
      <c r="D140" s="39">
        <v>717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1296</v>
      </c>
      <c r="C141" s="39">
        <v>608</v>
      </c>
      <c r="D141" s="39">
        <v>688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-41586</v>
      </c>
      <c r="C144" s="41">
        <f>+H137-C139</f>
        <v>-49490</v>
      </c>
      <c r="D144" s="41">
        <f>+I137-D139</f>
        <v>7904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-38531</v>
      </c>
      <c r="H161" s="43">
        <f>+C122</f>
        <v>-47840</v>
      </c>
      <c r="I161" s="43">
        <f>+D122</f>
        <v>9309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40961</v>
      </c>
      <c r="C163" s="38">
        <f>+H16-H17-H18+C141-H20</f>
        <v>30351</v>
      </c>
      <c r="D163" s="38">
        <f>+I16-I17-I18+D141-I20</f>
        <v>10610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3055</v>
      </c>
      <c r="C164" s="39">
        <f>+C139</f>
        <v>1650</v>
      </c>
      <c r="D164" s="39">
        <f>+D139</f>
        <v>1405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37906</v>
      </c>
      <c r="C165" s="39">
        <f>+C163-C164</f>
        <v>28701</v>
      </c>
      <c r="D165" s="39">
        <f>+D163-D164</f>
        <v>9205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-79492</v>
      </c>
      <c r="C169" s="41">
        <f>+H161-C163-C166</f>
        <v>-78191</v>
      </c>
      <c r="D169" s="41">
        <f>+I161-D163-D166</f>
        <v>-1301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-41586</v>
      </c>
      <c r="H184" s="43">
        <f>+C144</f>
        <v>-49490</v>
      </c>
      <c r="I184" s="43">
        <f>+D144</f>
        <v>7904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37906</v>
      </c>
      <c r="C186" s="38">
        <f>+C187</f>
        <v>28701</v>
      </c>
      <c r="D186" s="38">
        <f>+D187</f>
        <v>9205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37906</v>
      </c>
      <c r="C187" s="39">
        <f t="shared" si="0"/>
        <v>28701</v>
      </c>
      <c r="D187" s="39">
        <f t="shared" si="0"/>
        <v>9205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-79492</v>
      </c>
      <c r="C191" s="41">
        <f>+H184-C186</f>
        <v>-78191</v>
      </c>
      <c r="D191" s="41">
        <f>+I184-D186</f>
        <v>-1301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-79492</v>
      </c>
      <c r="H209" s="43">
        <f>+C191</f>
        <v>-78191</v>
      </c>
      <c r="I209" s="43">
        <f>+D191</f>
        <v>-1301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3463</v>
      </c>
      <c r="H211" s="38">
        <f>+H212+H213+H214</f>
        <v>2243</v>
      </c>
      <c r="I211" s="38">
        <f>+I212+I213+I214</f>
        <v>4533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291</v>
      </c>
      <c r="H212" s="39">
        <v>57</v>
      </c>
      <c r="I212" s="39">
        <v>234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833</v>
      </c>
      <c r="H213" s="39">
        <v>329</v>
      </c>
      <c r="I213" s="39">
        <v>504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2339</v>
      </c>
      <c r="H214" s="39">
        <v>1857</v>
      </c>
      <c r="I214" s="39">
        <v>3795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280</v>
      </c>
      <c r="H216" s="40">
        <v>47</v>
      </c>
      <c r="I216" s="40">
        <v>3546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-8598</v>
      </c>
      <c r="H217" s="38">
        <f>+H218+H219+H220</f>
        <v>-8465</v>
      </c>
      <c r="I217" s="38">
        <f>+I218+I219+I220</f>
        <v>-3446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-1463</v>
      </c>
      <c r="H219" s="39">
        <v>-1232</v>
      </c>
      <c r="I219" s="39">
        <v>-231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-7135</v>
      </c>
      <c r="H220" s="39">
        <v>-7233</v>
      </c>
      <c r="I220" s="39">
        <v>-3215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-1826</v>
      </c>
      <c r="H222" s="40">
        <v>-4673</v>
      </c>
      <c r="I222" s="40">
        <v>-466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-84627</v>
      </c>
      <c r="C225" s="41">
        <f>+H209+H211+H217</f>
        <v>-84413</v>
      </c>
      <c r="D225" s="41">
        <f>+I209+I211+I217</f>
        <v>-214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-84627</v>
      </c>
      <c r="H240" s="43">
        <f>+C225</f>
        <v>-84413</v>
      </c>
      <c r="I240" s="43">
        <f>+D225</f>
        <v>-214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10583</v>
      </c>
      <c r="C242" s="38">
        <f t="shared" ref="C242:D242" si="1">C243+C245</f>
        <v>6591</v>
      </c>
      <c r="D242" s="38">
        <f t="shared" si="1"/>
        <v>3992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10146</v>
      </c>
      <c r="C243" s="42">
        <v>6154</v>
      </c>
      <c r="D243" s="42">
        <v>3992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-10116</v>
      </c>
      <c r="C244" s="38">
        <v>-6672</v>
      </c>
      <c r="D244" s="38">
        <v>-3444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437</v>
      </c>
      <c r="C245" s="42">
        <v>437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616</v>
      </c>
      <c r="C246" s="38">
        <v>76</v>
      </c>
      <c r="D246" s="38">
        <v>540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-85710</v>
      </c>
      <c r="C248" s="41">
        <f>+H240-C243-C244-C245-C246</f>
        <v>-84408</v>
      </c>
      <c r="D248" s="41">
        <f>+I240-D243-D244-D245-D246</f>
        <v>-1302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1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  <protectedRange sqref="D110" name="Cuenta_renta_secundaria_2_1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9" priority="2" operator="notEqual">
      <formula>B47+B48</formula>
    </cfRule>
  </conditionalFormatting>
  <conditionalFormatting sqref="B109:D109">
    <cfRule type="cellIs" dxfId="8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290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251152</v>
      </c>
      <c r="J16" s="38">
        <f>+C46+C51+C52+C21+C25</f>
        <v>47261</v>
      </c>
      <c r="K16" s="38">
        <f>+D46+D51+D52+D21+D25</f>
        <v>142201</v>
      </c>
      <c r="L16" s="38">
        <f>+E46+E51+E52+E21+E25</f>
        <v>57444</v>
      </c>
      <c r="M16" s="38">
        <f>+F46+F51+F52+F21+F25</f>
        <v>4246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14173</v>
      </c>
      <c r="J17" s="39">
        <v>2972</v>
      </c>
      <c r="K17" s="39">
        <v>5023</v>
      </c>
      <c r="L17" s="39">
        <v>6132</v>
      </c>
      <c r="M17" s="39">
        <v>46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8959</v>
      </c>
      <c r="J18" s="39">
        <v>2773</v>
      </c>
      <c r="K18" s="39">
        <v>5796</v>
      </c>
      <c r="L18" s="39">
        <v>390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228020</v>
      </c>
      <c r="J19" s="39">
        <f>+J16-J17-J18</f>
        <v>41516</v>
      </c>
      <c r="K19" s="39">
        <f>+K16-K17-K18</f>
        <v>131382</v>
      </c>
      <c r="L19" s="39">
        <f>+L16-L17-L18</f>
        <v>50922</v>
      </c>
      <c r="M19" s="39">
        <f>+M16-M17-M18</f>
        <v>4200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4425</v>
      </c>
      <c r="J20" s="47">
        <v>717</v>
      </c>
      <c r="K20" s="47">
        <v>2237</v>
      </c>
      <c r="L20" s="47">
        <v>1467</v>
      </c>
      <c r="M20" s="47">
        <v>4</v>
      </c>
    </row>
    <row r="21" spans="2:13" s="17" customFormat="1" ht="16.149999999999999" customHeight="1">
      <c r="B21" s="38">
        <v>71543</v>
      </c>
      <c r="C21" s="38">
        <v>10095</v>
      </c>
      <c r="D21" s="38">
        <v>36335</v>
      </c>
      <c r="E21" s="38">
        <v>23960</v>
      </c>
      <c r="F21" s="38">
        <v>1153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179609</v>
      </c>
      <c r="C23" s="41">
        <f>+J16-C21</f>
        <v>37166</v>
      </c>
      <c r="D23" s="41">
        <f>+K16-D21</f>
        <v>105866</v>
      </c>
      <c r="E23" s="41">
        <f>+L16-E21</f>
        <v>33484</v>
      </c>
      <c r="F23" s="41">
        <f>+M16-F21</f>
        <v>3093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30847</v>
      </c>
      <c r="C25" s="38">
        <v>10368</v>
      </c>
      <c r="D25" s="38">
        <v>13611</v>
      </c>
      <c r="E25" s="38">
        <v>6551</v>
      </c>
      <c r="F25" s="38">
        <v>317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148762</v>
      </c>
      <c r="C27" s="41">
        <f>+C23-C25</f>
        <v>26798</v>
      </c>
      <c r="D27" s="41">
        <f>+D23-D25</f>
        <v>92255</v>
      </c>
      <c r="E27" s="41">
        <f>+E23-E25</f>
        <v>26933</v>
      </c>
      <c r="F27" s="41">
        <f>+F23-F25</f>
        <v>2776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148762</v>
      </c>
      <c r="J44" s="43">
        <f>+C27</f>
        <v>26798</v>
      </c>
      <c r="K44" s="43">
        <f>+D27</f>
        <v>92255</v>
      </c>
      <c r="L44" s="43">
        <f>+E27</f>
        <v>26933</v>
      </c>
      <c r="M44" s="43">
        <f>+F27</f>
        <v>2776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148103</v>
      </c>
      <c r="C46" s="38">
        <v>26553</v>
      </c>
      <c r="D46" s="38">
        <v>91907</v>
      </c>
      <c r="E46" s="38">
        <v>26891</v>
      </c>
      <c r="F46" s="38">
        <v>2752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115031</v>
      </c>
      <c r="C47" s="39">
        <v>20841</v>
      </c>
      <c r="D47" s="39">
        <v>71585</v>
      </c>
      <c r="E47" s="39">
        <v>20424</v>
      </c>
      <c r="F47" s="39">
        <v>2181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33072</v>
      </c>
      <c r="C48" s="39">
        <f>SUM(C49:C50)</f>
        <v>5712</v>
      </c>
      <c r="D48" s="39">
        <f>SUM(D49:D50)</f>
        <v>20322</v>
      </c>
      <c r="E48" s="39">
        <f>SUM(E49:E50)</f>
        <v>6467</v>
      </c>
      <c r="F48" s="39">
        <f>SUM(F49:F50)</f>
        <v>571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26142</v>
      </c>
      <c r="C49" s="96">
        <v>3001</v>
      </c>
      <c r="D49" s="96">
        <v>16420</v>
      </c>
      <c r="E49" s="96">
        <v>6172</v>
      </c>
      <c r="F49" s="96">
        <v>549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6930</v>
      </c>
      <c r="C50" s="96">
        <v>2711</v>
      </c>
      <c r="D50" s="96">
        <v>3902</v>
      </c>
      <c r="E50" s="96">
        <v>295</v>
      </c>
      <c r="F50" s="96">
        <v>22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659</v>
      </c>
      <c r="C51" s="38">
        <v>245</v>
      </c>
      <c r="D51" s="38">
        <v>348</v>
      </c>
      <c r="E51" s="38">
        <v>42</v>
      </c>
      <c r="F51" s="38">
        <v>24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146917</v>
      </c>
      <c r="J70" s="38">
        <f>+J71+J75</f>
        <v>102873</v>
      </c>
      <c r="K70" s="38">
        <f>+K71+K75</f>
        <v>16726</v>
      </c>
      <c r="L70" s="38">
        <f>+L71+L75</f>
        <v>27318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123884</v>
      </c>
      <c r="J71" s="39">
        <f>+J72+J73+J74</f>
        <v>98662</v>
      </c>
      <c r="K71" s="39">
        <f>+K72+K73+K74</f>
        <v>15946</v>
      </c>
      <c r="L71" s="39">
        <f>+L72+L73+L74</f>
        <v>9276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83547</v>
      </c>
      <c r="J72" s="39">
        <v>74631</v>
      </c>
      <c r="K72" s="39">
        <v>2764</v>
      </c>
      <c r="L72" s="39">
        <v>6152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139</v>
      </c>
      <c r="J73" s="39">
        <v>30</v>
      </c>
      <c r="K73" s="39">
        <v>74</v>
      </c>
      <c r="L73" s="39">
        <v>35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40198</v>
      </c>
      <c r="J74" s="39">
        <v>24001</v>
      </c>
      <c r="K74" s="39">
        <v>13108</v>
      </c>
      <c r="L74" s="39">
        <v>3089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23033</v>
      </c>
      <c r="J75" s="39">
        <v>4211</v>
      </c>
      <c r="K75" s="39">
        <v>780</v>
      </c>
      <c r="L75" s="39">
        <v>18042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-17878</v>
      </c>
      <c r="J76" s="38">
        <f>+J77+J78</f>
        <v>-6709</v>
      </c>
      <c r="K76" s="38">
        <f>+K77+K78</f>
        <v>-4048</v>
      </c>
      <c r="L76" s="38">
        <f>+L77+L78</f>
        <v>-1902</v>
      </c>
      <c r="M76" s="38">
        <f>+M77+M78</f>
        <v>-5219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-9380</v>
      </c>
      <c r="J77" s="39">
        <v>-5483</v>
      </c>
      <c r="K77" s="39">
        <v>-2081</v>
      </c>
      <c r="L77" s="39">
        <v>-1816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-8498</v>
      </c>
      <c r="J78" s="39">
        <v>-1226</v>
      </c>
      <c r="K78" s="39">
        <v>-1967</v>
      </c>
      <c r="L78" s="39">
        <v>-86</v>
      </c>
      <c r="M78" s="39">
        <v>-5219</v>
      </c>
    </row>
    <row r="79" spans="2:13" s="17" customFormat="1" ht="16.149999999999999" customHeight="1">
      <c r="B79" s="38">
        <f>+B80+B81+B82</f>
        <v>26182</v>
      </c>
      <c r="C79" s="38">
        <f>+C80+C81+C82</f>
        <v>23355</v>
      </c>
      <c r="D79" s="38">
        <f>+D80+D81+D82</f>
        <v>3405</v>
      </c>
      <c r="E79" s="38">
        <f>+E80+E81+E82</f>
        <v>502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6798</v>
      </c>
      <c r="J79" s="38">
        <f>+J80+J81+J82</f>
        <v>6581</v>
      </c>
      <c r="K79" s="38">
        <f>+K80+K81+K82</f>
        <v>477</v>
      </c>
      <c r="L79" s="38">
        <f>+L80+L81+L82</f>
        <v>531</v>
      </c>
      <c r="M79" s="38">
        <f>+M80+M81+M82</f>
        <v>289</v>
      </c>
    </row>
    <row r="80" spans="2:13" s="19" customFormat="1" ht="16.149999999999999" customHeight="1">
      <c r="B80" s="39">
        <v>26175</v>
      </c>
      <c r="C80" s="48">
        <v>23351</v>
      </c>
      <c r="D80" s="48">
        <v>3405</v>
      </c>
      <c r="E80" s="48">
        <v>499</v>
      </c>
      <c r="F80" s="48">
        <v>0</v>
      </c>
      <c r="G80" s="27" t="s">
        <v>50</v>
      </c>
      <c r="H80" s="27" t="s">
        <v>133</v>
      </c>
      <c r="I80" s="48">
        <v>2261</v>
      </c>
      <c r="J80" s="48">
        <v>2375</v>
      </c>
      <c r="K80" s="48">
        <v>325</v>
      </c>
      <c r="L80" s="48">
        <v>352</v>
      </c>
      <c r="M80" s="48">
        <v>289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3867</v>
      </c>
      <c r="J81" s="48">
        <v>3632</v>
      </c>
      <c r="K81" s="48">
        <v>150</v>
      </c>
      <c r="L81" s="48">
        <v>85</v>
      </c>
      <c r="M81" s="48">
        <v>0</v>
      </c>
    </row>
    <row r="82" spans="2:13" s="19" customFormat="1" ht="16.149999999999999" customHeight="1">
      <c r="B82" s="39">
        <v>7</v>
      </c>
      <c r="C82" s="48">
        <v>4</v>
      </c>
      <c r="D82" s="48">
        <v>0</v>
      </c>
      <c r="E82" s="48">
        <v>3</v>
      </c>
      <c r="F82" s="48">
        <v>0</v>
      </c>
      <c r="G82" s="27" t="s">
        <v>53</v>
      </c>
      <c r="H82" s="27" t="s">
        <v>54</v>
      </c>
      <c r="I82" s="48">
        <v>670</v>
      </c>
      <c r="J82" s="48">
        <v>574</v>
      </c>
      <c r="K82" s="48">
        <v>2</v>
      </c>
      <c r="L82" s="48">
        <v>94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109655</v>
      </c>
      <c r="C85" s="41">
        <f>+J68+J70+J76+J79-C79</f>
        <v>79390</v>
      </c>
      <c r="D85" s="41">
        <f>+K68+K70+K76+K79-D79</f>
        <v>9750</v>
      </c>
      <c r="E85" s="41">
        <f>+L68+L70+L76+L79-E79</f>
        <v>25445</v>
      </c>
      <c r="F85" s="41">
        <f>+M68+M70+M76+M79-F79</f>
        <v>-4930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109655</v>
      </c>
      <c r="J100" s="43">
        <f>+C85</f>
        <v>79390</v>
      </c>
      <c r="K100" s="43">
        <f>+D85</f>
        <v>9750</v>
      </c>
      <c r="L100" s="43">
        <f>+E85</f>
        <v>25445</v>
      </c>
      <c r="M100" s="43">
        <f>+F85</f>
        <v>-4930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597</v>
      </c>
      <c r="C102" s="38">
        <f>+C103+C104</f>
        <v>562</v>
      </c>
      <c r="D102" s="38">
        <f>+D103+D104</f>
        <v>15</v>
      </c>
      <c r="E102" s="38">
        <f>+E103+E104</f>
        <v>20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143485</v>
      </c>
      <c r="J102" s="38">
        <f>+J103+J104</f>
        <v>80592</v>
      </c>
      <c r="K102" s="38">
        <f>+K103+K104</f>
        <v>52759</v>
      </c>
      <c r="L102" s="38">
        <f>+L103+L104</f>
        <v>10134</v>
      </c>
      <c r="M102" s="38">
        <f>+M103+M104</f>
        <v>0</v>
      </c>
    </row>
    <row r="103" spans="2:13" s="19" customFormat="1" ht="16.149999999999999" customHeight="1">
      <c r="B103" s="39">
        <v>597</v>
      </c>
      <c r="C103" s="39">
        <v>562</v>
      </c>
      <c r="D103" s="39">
        <v>15</v>
      </c>
      <c r="E103" s="39">
        <v>20</v>
      </c>
      <c r="F103" s="39">
        <v>0</v>
      </c>
      <c r="G103" s="69" t="s">
        <v>60</v>
      </c>
      <c r="H103" s="70" t="s">
        <v>61</v>
      </c>
      <c r="I103" s="39">
        <v>138979</v>
      </c>
      <c r="J103" s="39">
        <v>80205</v>
      </c>
      <c r="K103" s="39">
        <v>51442</v>
      </c>
      <c r="L103" s="39">
        <v>7332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4506</v>
      </c>
      <c r="J104" s="39">
        <v>387</v>
      </c>
      <c r="K104" s="39">
        <v>1317</v>
      </c>
      <c r="L104" s="39">
        <v>2802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171687</v>
      </c>
      <c r="J105" s="38">
        <f>+J106+J107+J108</f>
        <v>9705</v>
      </c>
      <c r="K105" s="38">
        <f>+K106+K107+K108</f>
        <v>381</v>
      </c>
      <c r="L105" s="38">
        <f>+L106+L107+L108</f>
        <v>295</v>
      </c>
      <c r="M105" s="38">
        <f>+M106+M107+M108</f>
        <v>161306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118756</v>
      </c>
      <c r="J106" s="39">
        <v>2142</v>
      </c>
      <c r="K106" s="39">
        <v>0</v>
      </c>
      <c r="L106" s="39">
        <v>0</v>
      </c>
      <c r="M106" s="39">
        <v>116614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6932</v>
      </c>
      <c r="J107" s="39">
        <v>6234</v>
      </c>
      <c r="K107" s="39">
        <v>381</v>
      </c>
      <c r="L107" s="39">
        <v>295</v>
      </c>
      <c r="M107" s="39">
        <v>22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45999</v>
      </c>
      <c r="J108" s="39">
        <v>1329</v>
      </c>
      <c r="K108" s="39">
        <v>0</v>
      </c>
      <c r="L108" s="39">
        <v>0</v>
      </c>
      <c r="M108" s="39">
        <v>44670</v>
      </c>
    </row>
    <row r="109" spans="2:13" s="17" customFormat="1" ht="15">
      <c r="B109" s="38">
        <v>227488</v>
      </c>
      <c r="C109" s="38">
        <v>22490</v>
      </c>
      <c r="D109" s="38">
        <v>4876</v>
      </c>
      <c r="E109" s="38">
        <v>565</v>
      </c>
      <c r="F109" s="38">
        <v>199557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193677</v>
      </c>
      <c r="C110" s="39">
        <v>0</v>
      </c>
      <c r="D110" s="39">
        <v>0</v>
      </c>
      <c r="E110" s="39">
        <v>0</v>
      </c>
      <c r="F110" s="39">
        <v>193677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20347</v>
      </c>
      <c r="C111" s="39">
        <v>19554</v>
      </c>
      <c r="D111" s="39">
        <v>476</v>
      </c>
      <c r="E111" s="39">
        <v>295</v>
      </c>
      <c r="F111" s="39">
        <v>22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13464</v>
      </c>
      <c r="C112" s="39">
        <v>2936</v>
      </c>
      <c r="D112" s="39">
        <v>4400</v>
      </c>
      <c r="E112" s="39">
        <v>270</v>
      </c>
      <c r="F112" s="39">
        <v>5858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22965</v>
      </c>
      <c r="C113" s="38">
        <f>+C114+C115+C116+C117+C118+C119</f>
        <v>187288</v>
      </c>
      <c r="D113" s="38">
        <f>+D114+D115+D116+D117+D118+D119</f>
        <v>24649</v>
      </c>
      <c r="E113" s="38">
        <f>+E114+E115+E116+E117+E118+E119</f>
        <v>14860</v>
      </c>
      <c r="F113" s="38">
        <f>+F114+F115+F116+F117+F118+F119</f>
        <v>5981</v>
      </c>
      <c r="G113" s="77" t="s">
        <v>69</v>
      </c>
      <c r="H113" s="61" t="s">
        <v>70</v>
      </c>
      <c r="I113" s="38">
        <f>+I114+I115+I116+I117+I118+I119</f>
        <v>14027</v>
      </c>
      <c r="J113" s="38">
        <f>+J114+J115+J116+J117+J118+J119</f>
        <v>21483</v>
      </c>
      <c r="K113" s="38">
        <f>+K114+K115+K116+K117+K118+K119</f>
        <v>129002</v>
      </c>
      <c r="L113" s="38">
        <f>+L114+L115+L116+L117+L118+L119</f>
        <v>31477</v>
      </c>
      <c r="M113" s="38">
        <f>+M114+M115+M116+M117+M118+M119</f>
        <v>41878</v>
      </c>
    </row>
    <row r="114" spans="2:14" s="19" customFormat="1" ht="16.149999999999999" customHeight="1">
      <c r="B114" s="39">
        <v>751</v>
      </c>
      <c r="C114" s="39">
        <v>533</v>
      </c>
      <c r="D114" s="39">
        <v>91</v>
      </c>
      <c r="E114" s="39">
        <v>125</v>
      </c>
      <c r="F114" s="39">
        <v>2</v>
      </c>
      <c r="G114" s="69" t="s">
        <v>71</v>
      </c>
      <c r="H114" s="70" t="s">
        <v>72</v>
      </c>
      <c r="I114" s="39">
        <f>SUM(J114:M114)</f>
        <v>1121</v>
      </c>
      <c r="J114" s="39">
        <v>1121</v>
      </c>
      <c r="K114" s="39">
        <v>0</v>
      </c>
      <c r="L114" s="39">
        <v>0</v>
      </c>
      <c r="M114" s="39">
        <v>0</v>
      </c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f>SUM(J115:M115)</f>
        <v>173</v>
      </c>
      <c r="J115" s="39">
        <v>15</v>
      </c>
      <c r="K115" s="39">
        <v>44</v>
      </c>
      <c r="L115" s="39">
        <v>114</v>
      </c>
      <c r="M115" s="39">
        <v>0</v>
      </c>
    </row>
    <row r="116" spans="2:14" s="19" customFormat="1" ht="16.149999999999999" customHeight="1">
      <c r="B116" s="39">
        <v>0</v>
      </c>
      <c r="C116" s="39">
        <v>169403</v>
      </c>
      <c r="D116" s="39">
        <v>21786</v>
      </c>
      <c r="E116" s="39">
        <v>12656</v>
      </c>
      <c r="F116" s="39">
        <v>5968</v>
      </c>
      <c r="G116" s="69" t="s">
        <v>75</v>
      </c>
      <c r="H116" s="70" t="s">
        <v>160</v>
      </c>
      <c r="I116" s="39">
        <v>0</v>
      </c>
      <c r="J116" s="39">
        <v>15133</v>
      </c>
      <c r="K116" s="39">
        <v>124569</v>
      </c>
      <c r="L116" s="39">
        <v>29436</v>
      </c>
      <c r="M116" s="39">
        <v>40675</v>
      </c>
    </row>
    <row r="117" spans="2:14" s="19" customFormat="1" ht="16.149999999999999" customHeight="1">
      <c r="B117" s="39">
        <v>1548</v>
      </c>
      <c r="C117" s="39">
        <v>1548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5476</v>
      </c>
      <c r="J117" s="39">
        <v>1852</v>
      </c>
      <c r="K117" s="39">
        <v>2988</v>
      </c>
      <c r="L117" s="39">
        <v>45</v>
      </c>
      <c r="M117" s="39">
        <v>591</v>
      </c>
    </row>
    <row r="118" spans="2:14" s="19" customFormat="1" ht="16.149999999999999" customHeight="1">
      <c r="B118" s="39">
        <v>7813</v>
      </c>
      <c r="C118" s="39">
        <v>2951</v>
      </c>
      <c r="D118" s="39">
        <v>2772</v>
      </c>
      <c r="E118" s="39">
        <v>2079</v>
      </c>
      <c r="F118" s="39">
        <v>11</v>
      </c>
      <c r="G118" s="27" t="s">
        <v>78</v>
      </c>
      <c r="H118" s="27" t="s">
        <v>79</v>
      </c>
      <c r="I118" s="39">
        <v>7257</v>
      </c>
      <c r="J118" s="39">
        <v>3362</v>
      </c>
      <c r="K118" s="39">
        <v>1401</v>
      </c>
      <c r="L118" s="39">
        <v>1882</v>
      </c>
      <c r="M118" s="39">
        <v>612</v>
      </c>
    </row>
    <row r="119" spans="2:14" s="51" customFormat="1" ht="16.149999999999999" customHeight="1">
      <c r="B119" s="39">
        <v>12853</v>
      </c>
      <c r="C119" s="39">
        <v>12853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187804</v>
      </c>
      <c r="C122" s="41">
        <f>+J100+J102+J105+J113-C102-C109-C113</f>
        <v>-19170</v>
      </c>
      <c r="D122" s="41">
        <f>+K100+K102+K105+K113-D102-D109-D113</f>
        <v>162352</v>
      </c>
      <c r="E122" s="41">
        <f>+L100+L102+L105+L113-E102-E109-E113</f>
        <v>51906</v>
      </c>
      <c r="F122" s="41">
        <f>+M100+M102+M105+M113-F102-F109-F113</f>
        <v>-7284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187804</v>
      </c>
      <c r="J137" s="43">
        <f>+C122</f>
        <v>-19170</v>
      </c>
      <c r="K137" s="43">
        <f>+D122</f>
        <v>162352</v>
      </c>
      <c r="L137" s="43">
        <f>+E122</f>
        <v>51906</v>
      </c>
      <c r="M137" s="43">
        <f>+F122</f>
        <v>-7284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157426</v>
      </c>
      <c r="C139" s="38">
        <f>+C140+C141</f>
        <v>3343</v>
      </c>
      <c r="D139" s="38">
        <f>+D140+D141</f>
        <v>133929</v>
      </c>
      <c r="E139" s="38">
        <f>+E140+E141</f>
        <v>16666</v>
      </c>
      <c r="F139" s="38">
        <f>+F140+F141</f>
        <v>3488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121508</v>
      </c>
      <c r="C140" s="39">
        <v>1782</v>
      </c>
      <c r="D140" s="39">
        <v>100892</v>
      </c>
      <c r="E140" s="39">
        <v>15773</v>
      </c>
      <c r="F140" s="39">
        <v>3061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35918</v>
      </c>
      <c r="C141" s="39">
        <v>1561</v>
      </c>
      <c r="D141" s="39">
        <v>33037</v>
      </c>
      <c r="E141" s="39">
        <v>893</v>
      </c>
      <c r="F141" s="39">
        <v>427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30378</v>
      </c>
      <c r="C144" s="41">
        <f>+J137-C139</f>
        <v>-22513</v>
      </c>
      <c r="D144" s="41">
        <f>+K137-D139</f>
        <v>28423</v>
      </c>
      <c r="E144" s="41">
        <f>+L137-E139</f>
        <v>35240</v>
      </c>
      <c r="F144" s="41">
        <f>+M137-F139</f>
        <v>-10772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187804</v>
      </c>
      <c r="J161" s="43">
        <f>+C122</f>
        <v>-19170</v>
      </c>
      <c r="K161" s="43">
        <f>+D122</f>
        <v>162352</v>
      </c>
      <c r="L161" s="43">
        <f>+E122</f>
        <v>51906</v>
      </c>
      <c r="M161" s="43">
        <f>+F122</f>
        <v>-7284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259513</v>
      </c>
      <c r="C163" s="38">
        <f>+J16-J17-J18+C141-J20</f>
        <v>42360</v>
      </c>
      <c r="D163" s="38">
        <f>+K16-K17-K18+D141-K20</f>
        <v>162182</v>
      </c>
      <c r="E163" s="38">
        <f>+L16-L17-L18+E141-L20</f>
        <v>50348</v>
      </c>
      <c r="F163" s="38">
        <f>+M16-M17-M18+F141-M20</f>
        <v>4623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157426</v>
      </c>
      <c r="C164" s="39">
        <f>+C139</f>
        <v>3343</v>
      </c>
      <c r="D164" s="39">
        <f>+D139</f>
        <v>133929</v>
      </c>
      <c r="E164" s="39">
        <f>+E139</f>
        <v>16666</v>
      </c>
      <c r="F164" s="39">
        <f>+F139</f>
        <v>3488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102087</v>
      </c>
      <c r="C165" s="39">
        <f>+C163-C164</f>
        <v>39017</v>
      </c>
      <c r="D165" s="39">
        <f>+D163-D164</f>
        <v>28253</v>
      </c>
      <c r="E165" s="39">
        <f>+E163-E164</f>
        <v>33682</v>
      </c>
      <c r="F165" s="39">
        <f>+F163-F164</f>
        <v>1135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-71709</v>
      </c>
      <c r="C169" s="41">
        <f>+J161-C163-C166</f>
        <v>-61530</v>
      </c>
      <c r="D169" s="41">
        <f>+K161-D163-D166</f>
        <v>170</v>
      </c>
      <c r="E169" s="41">
        <f>+L161-E163-E166</f>
        <v>1558</v>
      </c>
      <c r="F169" s="41">
        <f>+M161-F163-F166</f>
        <v>-11907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30378</v>
      </c>
      <c r="J184" s="43">
        <f>+C144</f>
        <v>-22513</v>
      </c>
      <c r="K184" s="43">
        <f>+D144</f>
        <v>28423</v>
      </c>
      <c r="L184" s="43">
        <f>+E144</f>
        <v>35240</v>
      </c>
      <c r="M184" s="43">
        <f>+F144</f>
        <v>-10772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102087</v>
      </c>
      <c r="C186" s="38">
        <f>+C187</f>
        <v>39017</v>
      </c>
      <c r="D186" s="38">
        <f>+D187</f>
        <v>28253</v>
      </c>
      <c r="E186" s="38">
        <f>+E187</f>
        <v>33682</v>
      </c>
      <c r="F186" s="38">
        <f>+F187</f>
        <v>1135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102087</v>
      </c>
      <c r="C187" s="39">
        <f t="shared" si="2"/>
        <v>39017</v>
      </c>
      <c r="D187" s="39">
        <f t="shared" si="2"/>
        <v>28253</v>
      </c>
      <c r="E187" s="39">
        <f t="shared" si="2"/>
        <v>33682</v>
      </c>
      <c r="F187" s="39">
        <f t="shared" si="2"/>
        <v>1135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-71709</v>
      </c>
      <c r="C191" s="41">
        <f>+J184-C186</f>
        <v>-61530</v>
      </c>
      <c r="D191" s="41">
        <f>+K184-D186</f>
        <v>170</v>
      </c>
      <c r="E191" s="41">
        <f>+L184-E186</f>
        <v>1558</v>
      </c>
      <c r="F191" s="41">
        <f>+M184-F186</f>
        <v>-11907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-71709</v>
      </c>
      <c r="J209" s="43">
        <f>+C191</f>
        <v>-61530</v>
      </c>
      <c r="K209" s="43">
        <f>+D191</f>
        <v>170</v>
      </c>
      <c r="L209" s="43">
        <f>+E191</f>
        <v>1558</v>
      </c>
      <c r="M209" s="43">
        <f>+F191</f>
        <v>-11907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18737</v>
      </c>
      <c r="J211" s="38">
        <f>+J212+J213+J214</f>
        <v>6454</v>
      </c>
      <c r="K211" s="38">
        <f>+K212+K213+K214</f>
        <v>12401</v>
      </c>
      <c r="L211" s="38">
        <f>+L212+L213+L214</f>
        <v>4651</v>
      </c>
      <c r="M211" s="38">
        <f>+M212+M213+M214</f>
        <v>52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6193</v>
      </c>
      <c r="J212" s="39">
        <v>351</v>
      </c>
      <c r="K212" s="39">
        <v>3239</v>
      </c>
      <c r="L212" s="39">
        <v>2603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9828</v>
      </c>
      <c r="J213" s="39">
        <v>3920</v>
      </c>
      <c r="K213" s="39">
        <v>5794</v>
      </c>
      <c r="L213" s="39">
        <v>112</v>
      </c>
      <c r="M213" s="39">
        <v>2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2716</v>
      </c>
      <c r="J214" s="39">
        <v>2183</v>
      </c>
      <c r="K214" s="39">
        <v>3368</v>
      </c>
      <c r="L214" s="39">
        <v>1936</v>
      </c>
      <c r="M214" s="39">
        <v>50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325</v>
      </c>
      <c r="K216" s="40">
        <v>2679</v>
      </c>
      <c r="L216" s="40">
        <v>1767</v>
      </c>
      <c r="M216" s="40">
        <v>50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-25529</v>
      </c>
      <c r="J217" s="38">
        <f>+J218+J219+J220</f>
        <v>-17085</v>
      </c>
      <c r="K217" s="38">
        <f>+K218+K219+K220</f>
        <v>-12172</v>
      </c>
      <c r="L217" s="38">
        <f>+L218+L219+L220</f>
        <v>-1093</v>
      </c>
      <c r="M217" s="38">
        <f>+M218+M219+M220</f>
        <v>0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-6662</v>
      </c>
      <c r="J219" s="39">
        <v>-3348</v>
      </c>
      <c r="K219" s="39">
        <v>-2684</v>
      </c>
      <c r="L219" s="39">
        <v>-630</v>
      </c>
      <c r="M219" s="39">
        <v>0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-18867</v>
      </c>
      <c r="J220" s="39">
        <v>-13737</v>
      </c>
      <c r="K220" s="39">
        <v>-9488</v>
      </c>
      <c r="L220" s="39">
        <v>-463</v>
      </c>
      <c r="M220" s="39">
        <v>0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-2811</v>
      </c>
      <c r="K222" s="40">
        <v>-1761</v>
      </c>
      <c r="L222" s="40">
        <v>-249</v>
      </c>
      <c r="M222" s="40">
        <v>0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-78501</v>
      </c>
      <c r="C225" s="41">
        <f>+J209+J211+J217</f>
        <v>-72161</v>
      </c>
      <c r="D225" s="41">
        <f>+K209+K211+K217</f>
        <v>399</v>
      </c>
      <c r="E225" s="41">
        <f>+L209+L211+L217</f>
        <v>5116</v>
      </c>
      <c r="F225" s="41">
        <f>+M209+M211+M217</f>
        <v>-11855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-78501</v>
      </c>
      <c r="J240" s="43">
        <f>+C225</f>
        <v>-72161</v>
      </c>
      <c r="K240" s="43">
        <f>+D225</f>
        <v>399</v>
      </c>
      <c r="L240" s="43">
        <f>+E225</f>
        <v>5116</v>
      </c>
      <c r="M240" s="43">
        <f>+F225</f>
        <v>-11855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33287</v>
      </c>
      <c r="C242" s="38">
        <f t="shared" ref="C242:F242" si="3">C243+C245</f>
        <v>10833</v>
      </c>
      <c r="D242" s="38">
        <f t="shared" si="3"/>
        <v>14245</v>
      </c>
      <c r="E242" s="38">
        <f t="shared" si="3"/>
        <v>7998</v>
      </c>
      <c r="F242" s="38">
        <f t="shared" si="3"/>
        <v>211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33575</v>
      </c>
      <c r="C243" s="42">
        <v>11014</v>
      </c>
      <c r="D243" s="42">
        <v>14308</v>
      </c>
      <c r="E243" s="42">
        <v>8042</v>
      </c>
      <c r="F243" s="42">
        <v>211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-30847</v>
      </c>
      <c r="C244" s="38">
        <f t="shared" ref="C244:F244" si="4">-C25</f>
        <v>-10368</v>
      </c>
      <c r="D244" s="38">
        <f t="shared" si="4"/>
        <v>-13611</v>
      </c>
      <c r="E244" s="38">
        <f t="shared" si="4"/>
        <v>-6551</v>
      </c>
      <c r="F244" s="38">
        <f t="shared" si="4"/>
        <v>-317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-288</v>
      </c>
      <c r="C245" s="42">
        <v>-181</v>
      </c>
      <c r="D245" s="42">
        <v>-63</v>
      </c>
      <c r="E245" s="42">
        <v>-44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1321</v>
      </c>
      <c r="C246" s="38">
        <v>1058</v>
      </c>
      <c r="D246" s="38">
        <v>10</v>
      </c>
      <c r="E246" s="38">
        <v>256</v>
      </c>
      <c r="F246" s="38">
        <v>-3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-82262</v>
      </c>
      <c r="C248" s="41">
        <f>+J240-C243-C244-C245-C246</f>
        <v>-73684</v>
      </c>
      <c r="D248" s="41">
        <f>+K240-D243-D244-D245-D246</f>
        <v>-245</v>
      </c>
      <c r="E248" s="41">
        <f>+L240-E243-E244-E245-E246</f>
        <v>3413</v>
      </c>
      <c r="F248" s="41">
        <f>+M240-F243-F244-F245-F246</f>
        <v>-11746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7" priority="2" operator="notEqual">
      <formula>B47+B48</formula>
    </cfRule>
  </conditionalFormatting>
  <conditionalFormatting sqref="B109:F109">
    <cfRule type="cellIs" dxfId="6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291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47261</v>
      </c>
      <c r="H16" s="38">
        <f>+C46+C51+C52+C21+C25</f>
        <v>31741</v>
      </c>
      <c r="I16" s="38">
        <f>+D46+D51+D52+D21+D25</f>
        <v>15520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2972</v>
      </c>
      <c r="H17" s="39">
        <v>646</v>
      </c>
      <c r="I17" s="39">
        <v>2326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2773</v>
      </c>
      <c r="H18" s="39">
        <v>208</v>
      </c>
      <c r="I18" s="39">
        <v>2565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41516</v>
      </c>
      <c r="H19" s="39">
        <f>+H16-H17-H18</f>
        <v>30887</v>
      </c>
      <c r="I19" s="39">
        <f>+I16-I17-I18</f>
        <v>10629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717</v>
      </c>
      <c r="H20" s="47">
        <v>506</v>
      </c>
      <c r="I20" s="47">
        <v>211</v>
      </c>
    </row>
    <row r="21" spans="2:9" s="17" customFormat="1" ht="16.149999999999999" customHeight="1">
      <c r="B21" s="38">
        <v>10095</v>
      </c>
      <c r="C21" s="38">
        <v>4817</v>
      </c>
      <c r="D21" s="38">
        <v>5278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37166</v>
      </c>
      <c r="C23" s="41">
        <f>+H16-C21</f>
        <v>26924</v>
      </c>
      <c r="D23" s="41">
        <f>+I16-D21</f>
        <v>10242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10368</v>
      </c>
      <c r="C25" s="38">
        <v>6756</v>
      </c>
      <c r="D25" s="38">
        <v>3612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26798</v>
      </c>
      <c r="C27" s="41">
        <f>+C23-C25</f>
        <v>20168</v>
      </c>
      <c r="D27" s="41">
        <f>+D23-D25</f>
        <v>6630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26798</v>
      </c>
      <c r="H44" s="43">
        <f>+C27</f>
        <v>20168</v>
      </c>
      <c r="I44" s="43">
        <f>+D27</f>
        <v>6630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26553</v>
      </c>
      <c r="C46" s="38">
        <v>20121</v>
      </c>
      <c r="D46" s="38">
        <v>6432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20841</v>
      </c>
      <c r="C47" s="39">
        <v>15424</v>
      </c>
      <c r="D47" s="39">
        <v>5417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5712</v>
      </c>
      <c r="C48" s="39">
        <f>SUM(C49:C50)</f>
        <v>4697</v>
      </c>
      <c r="D48" s="39">
        <f>SUM(D49:D50)</f>
        <v>1015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3001</v>
      </c>
      <c r="C49" s="96">
        <v>2034</v>
      </c>
      <c r="D49" s="96">
        <v>967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2711</v>
      </c>
      <c r="C50" s="96">
        <v>2663</v>
      </c>
      <c r="D50" s="96">
        <v>48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245</v>
      </c>
      <c r="C51" s="38">
        <v>47</v>
      </c>
      <c r="D51" s="38">
        <v>198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102873</v>
      </c>
      <c r="H70" s="38">
        <f>+H71+H75</f>
        <v>100845</v>
      </c>
      <c r="I70" s="38">
        <f>+I71+I75</f>
        <v>2028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98662</v>
      </c>
      <c r="H71" s="39">
        <f>+H72+H73+H74</f>
        <v>98231</v>
      </c>
      <c r="I71" s="39">
        <f>+I72+I73+I74</f>
        <v>431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74631</v>
      </c>
      <c r="H72" s="39">
        <v>74631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30</v>
      </c>
      <c r="H73" s="39">
        <v>30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24001</v>
      </c>
      <c r="H74" s="39">
        <v>23570</v>
      </c>
      <c r="I74" s="39">
        <v>431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4211</v>
      </c>
      <c r="H75" s="39">
        <v>2614</v>
      </c>
      <c r="I75" s="39">
        <v>1597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-6709</v>
      </c>
      <c r="H76" s="38">
        <f>+H77+H78</f>
        <v>-6078</v>
      </c>
      <c r="I76" s="38">
        <f>+I77+I78</f>
        <v>-631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-5483</v>
      </c>
      <c r="H77" s="39">
        <v>-5382</v>
      </c>
      <c r="I77" s="39">
        <v>-101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-1226</v>
      </c>
      <c r="H78" s="39">
        <v>-696</v>
      </c>
      <c r="I78" s="39">
        <v>-530</v>
      </c>
    </row>
    <row r="79" spans="2:9" s="17" customFormat="1" ht="16.149999999999999" customHeight="1">
      <c r="B79" s="38">
        <f>+B80+B81+B82</f>
        <v>23355</v>
      </c>
      <c r="C79" s="38">
        <f>+C80+C81+C82</f>
        <v>23298</v>
      </c>
      <c r="D79" s="38">
        <f>+D80+D81+D82</f>
        <v>356</v>
      </c>
      <c r="E79" s="77" t="s">
        <v>48</v>
      </c>
      <c r="F79" s="61" t="s">
        <v>49</v>
      </c>
      <c r="G79" s="38">
        <f>G80+G81+G82</f>
        <v>6581</v>
      </c>
      <c r="H79" s="38">
        <f>+H80+H81+H82</f>
        <v>6180</v>
      </c>
      <c r="I79" s="38">
        <f>+I80+I81+I82</f>
        <v>700</v>
      </c>
    </row>
    <row r="80" spans="2:9" s="19" customFormat="1" ht="16.149999999999999" customHeight="1">
      <c r="B80" s="39">
        <v>23351</v>
      </c>
      <c r="C80" s="48">
        <v>23294</v>
      </c>
      <c r="D80" s="48">
        <v>356</v>
      </c>
      <c r="E80" s="27" t="s">
        <v>50</v>
      </c>
      <c r="F80" s="27" t="s">
        <v>133</v>
      </c>
      <c r="G80" s="48">
        <v>2375</v>
      </c>
      <c r="H80" s="48">
        <v>2059</v>
      </c>
      <c r="I80" s="48">
        <v>615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3632</v>
      </c>
      <c r="H81" s="48">
        <v>3547</v>
      </c>
      <c r="I81" s="48">
        <v>85</v>
      </c>
    </row>
    <row r="82" spans="2:9" s="19" customFormat="1" ht="16.149999999999999" customHeight="1">
      <c r="B82" s="39">
        <v>4</v>
      </c>
      <c r="C82" s="48">
        <v>4</v>
      </c>
      <c r="D82" s="48">
        <v>0</v>
      </c>
      <c r="E82" s="27" t="s">
        <v>53</v>
      </c>
      <c r="F82" s="27" t="s">
        <v>54</v>
      </c>
      <c r="G82" s="48">
        <v>574</v>
      </c>
      <c r="H82" s="48">
        <v>574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79390</v>
      </c>
      <c r="C85" s="41">
        <f>+H68+H70+H76+H79-C79</f>
        <v>77649</v>
      </c>
      <c r="D85" s="41">
        <f>+I68+I70+I76+I79-D79</f>
        <v>1741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79390</v>
      </c>
      <c r="H100" s="43">
        <f>+C85</f>
        <v>77649</v>
      </c>
      <c r="I100" s="43">
        <f>+D85</f>
        <v>1741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562</v>
      </c>
      <c r="C102" s="38">
        <f>+C103+C104</f>
        <v>0</v>
      </c>
      <c r="D102" s="38">
        <f>+D103+D104</f>
        <v>562</v>
      </c>
      <c r="E102" s="77" t="s">
        <v>58</v>
      </c>
      <c r="F102" s="61" t="s">
        <v>59</v>
      </c>
      <c r="G102" s="38">
        <f>+G103+G104</f>
        <v>80592</v>
      </c>
      <c r="H102" s="38">
        <f>+H103+H104</f>
        <v>80270</v>
      </c>
      <c r="I102" s="38">
        <f>+I103+I104</f>
        <v>322</v>
      </c>
    </row>
    <row r="103" spans="2:9" s="19" customFormat="1" ht="16.149999999999999" customHeight="1">
      <c r="B103" s="39">
        <v>562</v>
      </c>
      <c r="C103" s="39">
        <v>0</v>
      </c>
      <c r="D103" s="39">
        <v>562</v>
      </c>
      <c r="E103" s="69" t="s">
        <v>60</v>
      </c>
      <c r="F103" s="70" t="s">
        <v>61</v>
      </c>
      <c r="G103" s="39">
        <v>80205</v>
      </c>
      <c r="H103" s="39">
        <v>80205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387</v>
      </c>
      <c r="H104" s="39">
        <v>65</v>
      </c>
      <c r="I104" s="39">
        <v>322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9705</v>
      </c>
      <c r="H105" s="38">
        <f>+H106+H107+H108</f>
        <v>7052</v>
      </c>
      <c r="I105" s="38">
        <f>+I106+I107+I108</f>
        <v>2653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2142</v>
      </c>
      <c r="H106" s="39">
        <v>0</v>
      </c>
      <c r="I106" s="39">
        <v>2142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6234</v>
      </c>
      <c r="H107" s="39">
        <v>6185</v>
      </c>
      <c r="I107" s="39">
        <v>49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1329</v>
      </c>
      <c r="H108" s="39">
        <v>867</v>
      </c>
      <c r="I108" s="39">
        <v>462</v>
      </c>
    </row>
    <row r="109" spans="2:9" s="17" customFormat="1" ht="15">
      <c r="B109" s="38">
        <v>22490</v>
      </c>
      <c r="C109" s="38">
        <v>20200</v>
      </c>
      <c r="D109" s="38">
        <v>2290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19554</v>
      </c>
      <c r="C111" s="39">
        <v>17329</v>
      </c>
      <c r="D111" s="39">
        <v>2225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2936</v>
      </c>
      <c r="C112" s="39">
        <v>2871</v>
      </c>
      <c r="D112" s="39">
        <v>65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187288</v>
      </c>
      <c r="C113" s="38">
        <f>+C114+C115+C116+C117+C118+C119</f>
        <v>193216</v>
      </c>
      <c r="D113" s="38">
        <f>+D114+D115+D116+D117+D118+D119</f>
        <v>1489</v>
      </c>
      <c r="E113" s="77" t="s">
        <v>69</v>
      </c>
      <c r="F113" s="61" t="s">
        <v>70</v>
      </c>
      <c r="G113" s="38">
        <f>+G114+G115+G116+G117+G118+G119</f>
        <v>21483</v>
      </c>
      <c r="H113" s="38">
        <f>+H114+H115+H116+H117+H118+H119</f>
        <v>19097</v>
      </c>
      <c r="I113" s="38">
        <f>+I114+I115+I116+I117+I118+I119</f>
        <v>9803</v>
      </c>
    </row>
    <row r="114" spans="2:10" s="19" customFormat="1" ht="16.149999999999999" customHeight="1">
      <c r="B114" s="39">
        <v>533</v>
      </c>
      <c r="C114" s="39">
        <v>13</v>
      </c>
      <c r="D114" s="39">
        <v>520</v>
      </c>
      <c r="E114" s="69" t="s">
        <v>71</v>
      </c>
      <c r="F114" s="70" t="s">
        <v>72</v>
      </c>
      <c r="G114" s="39">
        <f>SUM(H114:I114)</f>
        <v>1029</v>
      </c>
      <c r="H114" s="39"/>
      <c r="I114" s="39">
        <v>1029</v>
      </c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f>SUM(H115:I115)</f>
        <v>107</v>
      </c>
      <c r="H115" s="39">
        <v>103</v>
      </c>
      <c r="I115" s="39">
        <v>4</v>
      </c>
    </row>
    <row r="116" spans="2:10" s="19" customFormat="1" ht="16.149999999999999" customHeight="1">
      <c r="B116" s="39">
        <v>169403</v>
      </c>
      <c r="C116" s="39">
        <v>176426</v>
      </c>
      <c r="D116" s="39">
        <v>394</v>
      </c>
      <c r="E116" s="69" t="s">
        <v>75</v>
      </c>
      <c r="F116" s="70" t="s">
        <v>160</v>
      </c>
      <c r="G116" s="39">
        <v>15133</v>
      </c>
      <c r="H116" s="39">
        <v>15061</v>
      </c>
      <c r="I116" s="39">
        <v>7489</v>
      </c>
    </row>
    <row r="117" spans="2:10" s="19" customFormat="1" ht="16.149999999999999" customHeight="1">
      <c r="B117" s="39">
        <v>1548</v>
      </c>
      <c r="C117" s="39">
        <v>1374</v>
      </c>
      <c r="D117" s="39">
        <v>174</v>
      </c>
      <c r="E117" s="69" t="s">
        <v>76</v>
      </c>
      <c r="F117" s="70" t="s">
        <v>77</v>
      </c>
      <c r="G117" s="39">
        <v>1852</v>
      </c>
      <c r="H117" s="39">
        <v>1569</v>
      </c>
      <c r="I117" s="39">
        <v>283</v>
      </c>
    </row>
    <row r="118" spans="2:10" s="19" customFormat="1" ht="16.149999999999999" customHeight="1">
      <c r="B118" s="39">
        <v>2951</v>
      </c>
      <c r="C118" s="39">
        <v>2550</v>
      </c>
      <c r="D118" s="39">
        <v>401</v>
      </c>
      <c r="E118" s="27" t="s">
        <v>78</v>
      </c>
      <c r="F118" s="27" t="s">
        <v>79</v>
      </c>
      <c r="G118" s="39">
        <v>3362</v>
      </c>
      <c r="H118" s="39">
        <v>2364</v>
      </c>
      <c r="I118" s="39">
        <v>998</v>
      </c>
    </row>
    <row r="119" spans="2:10" s="51" customFormat="1" ht="16.149999999999999" customHeight="1">
      <c r="B119" s="39">
        <v>12853</v>
      </c>
      <c r="C119" s="39">
        <v>12853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-19170</v>
      </c>
      <c r="C122" s="41">
        <f>+H100+H102+H105+H113-C102-C109-C113</f>
        <v>-29348</v>
      </c>
      <c r="D122" s="41">
        <f>+I100+I102+I105+I113-D102-D109-D113</f>
        <v>10178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-19170</v>
      </c>
      <c r="H137" s="43">
        <f>+C122</f>
        <v>-29348</v>
      </c>
      <c r="I137" s="43">
        <f>+D122</f>
        <v>10178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3343</v>
      </c>
      <c r="C139" s="38">
        <f>+C140+C141</f>
        <v>1858</v>
      </c>
      <c r="D139" s="38">
        <f>+D140+D141</f>
        <v>1485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1782</v>
      </c>
      <c r="C140" s="39">
        <v>1006</v>
      </c>
      <c r="D140" s="39">
        <v>776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1561</v>
      </c>
      <c r="C141" s="39">
        <v>852</v>
      </c>
      <c r="D141" s="39">
        <v>709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-22513</v>
      </c>
      <c r="C144" s="41">
        <f>+H137-C139</f>
        <v>-31206</v>
      </c>
      <c r="D144" s="41">
        <f>+I137-D139</f>
        <v>8693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-19170</v>
      </c>
      <c r="H161" s="43">
        <f>+C122</f>
        <v>-29348</v>
      </c>
      <c r="I161" s="43">
        <f>+D122</f>
        <v>10178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42360</v>
      </c>
      <c r="C163" s="38">
        <f>+H16-H17-H18+C141-H20</f>
        <v>31233</v>
      </c>
      <c r="D163" s="38">
        <f>+I16-I17-I18+D141-I20</f>
        <v>11127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3343</v>
      </c>
      <c r="C164" s="39">
        <f>+C139</f>
        <v>1858</v>
      </c>
      <c r="D164" s="39">
        <f>+D139</f>
        <v>1485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39017</v>
      </c>
      <c r="C165" s="39">
        <f>+C163-C164</f>
        <v>29375</v>
      </c>
      <c r="D165" s="39">
        <f>+D163-D164</f>
        <v>9642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-61530</v>
      </c>
      <c r="C169" s="41">
        <f>+H161-C163-C166</f>
        <v>-60581</v>
      </c>
      <c r="D169" s="41">
        <f>+I161-D163-D166</f>
        <v>-949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-22513</v>
      </c>
      <c r="H184" s="43">
        <f>+C144</f>
        <v>-31206</v>
      </c>
      <c r="I184" s="43">
        <f>+D144</f>
        <v>8693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39017</v>
      </c>
      <c r="C186" s="38">
        <f>+C187</f>
        <v>29375</v>
      </c>
      <c r="D186" s="38">
        <f>+D187</f>
        <v>9642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39017</v>
      </c>
      <c r="C187" s="39">
        <f t="shared" si="0"/>
        <v>29375</v>
      </c>
      <c r="D187" s="39">
        <f t="shared" si="0"/>
        <v>9642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-61530</v>
      </c>
      <c r="C191" s="41">
        <f>+H184-C186</f>
        <v>-60581</v>
      </c>
      <c r="D191" s="41">
        <f>+I184-D186</f>
        <v>-949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-61530</v>
      </c>
      <c r="H209" s="43">
        <f>+C191</f>
        <v>-60581</v>
      </c>
      <c r="I209" s="43">
        <f>+D191</f>
        <v>-949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6454</v>
      </c>
      <c r="H211" s="38">
        <f>+H212+H213+H214</f>
        <v>4528</v>
      </c>
      <c r="I211" s="38">
        <f>+I212+I213+I214</f>
        <v>5594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351</v>
      </c>
      <c r="H212" s="39">
        <v>117</v>
      </c>
      <c r="I212" s="39">
        <v>234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3920</v>
      </c>
      <c r="H213" s="39">
        <v>3276</v>
      </c>
      <c r="I213" s="39">
        <v>644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2183</v>
      </c>
      <c r="H214" s="39">
        <v>1135</v>
      </c>
      <c r="I214" s="39">
        <v>4716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325</v>
      </c>
      <c r="H216" s="40">
        <v>130</v>
      </c>
      <c r="I216" s="40">
        <v>3863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-17085</v>
      </c>
      <c r="H217" s="38">
        <f>+H218+H219+H220</f>
        <v>-17448</v>
      </c>
      <c r="I217" s="38">
        <f>+I218+I219+I220</f>
        <v>-3305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-3348</v>
      </c>
      <c r="H219" s="39">
        <v>-2982</v>
      </c>
      <c r="I219" s="39">
        <v>-366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-13737</v>
      </c>
      <c r="H220" s="39">
        <v>-14466</v>
      </c>
      <c r="I220" s="39">
        <v>-2939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-2811</v>
      </c>
      <c r="H222" s="40">
        <v>-5842</v>
      </c>
      <c r="I222" s="40">
        <v>-637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-72161</v>
      </c>
      <c r="C225" s="41">
        <f>+H209+H211+H217</f>
        <v>-73501</v>
      </c>
      <c r="D225" s="41">
        <f>+I209+I211+I217</f>
        <v>1340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-72161</v>
      </c>
      <c r="H240" s="43">
        <f>+C225</f>
        <v>-73501</v>
      </c>
      <c r="I240" s="43">
        <f>+D225</f>
        <v>1340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10833</v>
      </c>
      <c r="C242" s="38">
        <f t="shared" ref="C242:D242" si="1">C243+C245</f>
        <v>7415</v>
      </c>
      <c r="D242" s="38">
        <f t="shared" si="1"/>
        <v>3418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11014</v>
      </c>
      <c r="C243" s="42">
        <v>7327</v>
      </c>
      <c r="D243" s="42">
        <v>3687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-10368</v>
      </c>
      <c r="C244" s="38">
        <v>-6756</v>
      </c>
      <c r="D244" s="38">
        <v>-3612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-181</v>
      </c>
      <c r="C245" s="42">
        <v>88</v>
      </c>
      <c r="D245" s="42">
        <v>-269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1058</v>
      </c>
      <c r="C246" s="38">
        <v>181</v>
      </c>
      <c r="D246" s="38">
        <v>877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-73684</v>
      </c>
      <c r="C248" s="41">
        <f>+H240-C243-C244-C245-C246</f>
        <v>-74341</v>
      </c>
      <c r="D248" s="41">
        <f>+I240-D243-D244-D245-D246</f>
        <v>657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5" priority="2" operator="notEqual">
      <formula>B47+B48</formula>
    </cfRule>
  </conditionalFormatting>
  <conditionalFormatting sqref="B109:D109">
    <cfRule type="cellIs" dxfId="4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B1:O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42578125" style="6" customWidth="1"/>
    <col min="15" max="16384" width="11.42578125" style="6"/>
  </cols>
  <sheetData>
    <row r="1" spans="2:13" s="3" customFormat="1" ht="11.25" customHeight="1">
      <c r="B1" s="101"/>
      <c r="C1" s="101"/>
      <c r="D1" s="101"/>
      <c r="E1" s="101"/>
      <c r="F1" s="101"/>
      <c r="G1" s="101"/>
      <c r="H1" s="101"/>
      <c r="I1" s="1"/>
      <c r="J1" s="1"/>
      <c r="K1" s="1"/>
      <c r="L1" s="2"/>
    </row>
    <row r="2" spans="2:13" s="117" customFormat="1" ht="18">
      <c r="B2" s="100" t="s">
        <v>144</v>
      </c>
      <c r="C2" s="115"/>
      <c r="D2" s="115"/>
      <c r="E2" s="115"/>
      <c r="F2" s="115"/>
      <c r="G2" s="115"/>
      <c r="H2" s="115"/>
      <c r="I2" s="118"/>
      <c r="J2" s="118"/>
      <c r="K2" s="118"/>
      <c r="L2" s="116"/>
    </row>
    <row r="3" spans="2:13" s="117" customFormat="1" ht="18.75">
      <c r="B3" s="103" t="s">
        <v>292</v>
      </c>
      <c r="C3" s="115"/>
      <c r="D3" s="115"/>
      <c r="E3" s="115"/>
      <c r="F3" s="115"/>
      <c r="G3" s="115"/>
      <c r="H3" s="115"/>
      <c r="I3" s="118"/>
      <c r="J3" s="118"/>
      <c r="K3" s="118"/>
      <c r="L3" s="116"/>
    </row>
    <row r="4" spans="2:13">
      <c r="B4" s="102" t="s">
        <v>0</v>
      </c>
      <c r="C4" s="101"/>
      <c r="D4" s="101"/>
      <c r="E4" s="101"/>
      <c r="F4" s="101"/>
      <c r="G4" s="101"/>
      <c r="H4" s="101"/>
      <c r="M4" s="119" t="s">
        <v>206</v>
      </c>
    </row>
    <row r="5" spans="2:13" ht="12.75" customHeight="1"/>
    <row r="6" spans="2:13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</row>
    <row r="7" spans="2:13" ht="5.25" customHeight="1">
      <c r="B7" s="11"/>
    </row>
    <row r="8" spans="2:13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</row>
    <row r="9" spans="2:13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2:13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</row>
    <row r="11" spans="2:13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2:13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</row>
    <row r="13" spans="2:13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2:13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2:13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</row>
    <row r="16" spans="2:13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266503</v>
      </c>
      <c r="J16" s="38">
        <f>+C46+C51+C52+C21+C25</f>
        <v>51025</v>
      </c>
      <c r="K16" s="38">
        <f>+D46+D51+D52+D21+D25</f>
        <v>148209</v>
      </c>
      <c r="L16" s="38">
        <f>+E46+E51+E52+E21+E25</f>
        <v>62870</v>
      </c>
      <c r="M16" s="38">
        <f>+F46+F51+F52+F21+F25</f>
        <v>4399</v>
      </c>
    </row>
    <row r="17" spans="2:13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15575</v>
      </c>
      <c r="J17" s="39">
        <v>3407</v>
      </c>
      <c r="K17" s="39">
        <v>5571</v>
      </c>
      <c r="L17" s="39">
        <v>6549</v>
      </c>
      <c r="M17" s="39">
        <v>48</v>
      </c>
    </row>
    <row r="18" spans="2:13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9564</v>
      </c>
      <c r="J18" s="39">
        <v>3061</v>
      </c>
      <c r="K18" s="39">
        <v>6092</v>
      </c>
      <c r="L18" s="39">
        <v>411</v>
      </c>
      <c r="M18" s="39">
        <v>0</v>
      </c>
    </row>
    <row r="19" spans="2:13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241364</v>
      </c>
      <c r="J19" s="39">
        <f>+J16-J17-J18</f>
        <v>44557</v>
      </c>
      <c r="K19" s="39">
        <f>+K16-K17-K18</f>
        <v>136546</v>
      </c>
      <c r="L19" s="39">
        <f>+L16-L17-L18</f>
        <v>55910</v>
      </c>
      <c r="M19" s="39">
        <f>+M16-M17-M18</f>
        <v>4351</v>
      </c>
    </row>
    <row r="20" spans="2:13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5017</v>
      </c>
      <c r="J20" s="47">
        <v>921</v>
      </c>
      <c r="K20" s="47">
        <v>2351</v>
      </c>
      <c r="L20" s="47">
        <v>1741</v>
      </c>
      <c r="M20" s="47">
        <v>4</v>
      </c>
    </row>
    <row r="21" spans="2:13" s="17" customFormat="1" ht="16.149999999999999" customHeight="1">
      <c r="B21" s="38">
        <v>79101</v>
      </c>
      <c r="C21" s="38">
        <v>12503</v>
      </c>
      <c r="D21" s="38">
        <v>37795</v>
      </c>
      <c r="E21" s="38">
        <v>27510</v>
      </c>
      <c r="F21" s="38">
        <v>1293</v>
      </c>
      <c r="G21" s="52" t="s">
        <v>12</v>
      </c>
      <c r="H21" s="52" t="s">
        <v>13</v>
      </c>
      <c r="I21" s="38"/>
      <c r="J21" s="38"/>
      <c r="K21" s="38"/>
      <c r="L21" s="38"/>
      <c r="M21" s="38"/>
    </row>
    <row r="22" spans="2:13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</row>
    <row r="23" spans="2:13" s="21" customFormat="1" ht="16.149999999999999" customHeight="1">
      <c r="B23" s="41">
        <f>+I16-B21</f>
        <v>187402</v>
      </c>
      <c r="C23" s="41">
        <f>+J16-C21</f>
        <v>38522</v>
      </c>
      <c r="D23" s="41">
        <f>+K16-D21</f>
        <v>110414</v>
      </c>
      <c r="E23" s="41">
        <f>+L16-E21</f>
        <v>35360</v>
      </c>
      <c r="F23" s="41">
        <f>+M16-F21</f>
        <v>3106</v>
      </c>
      <c r="G23" s="55" t="s">
        <v>132</v>
      </c>
      <c r="H23" s="55" t="s">
        <v>14</v>
      </c>
      <c r="I23" s="41"/>
      <c r="J23" s="41"/>
      <c r="K23" s="41"/>
      <c r="L23" s="41"/>
      <c r="M23" s="41"/>
    </row>
    <row r="24" spans="2:13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</row>
    <row r="25" spans="2:13" s="17" customFormat="1" ht="16.149999999999999" customHeight="1">
      <c r="B25" s="38">
        <f>SUM(C25:F25)</f>
        <v>31884</v>
      </c>
      <c r="C25" s="38">
        <v>10610</v>
      </c>
      <c r="D25" s="38">
        <v>14178</v>
      </c>
      <c r="E25" s="38">
        <v>6770</v>
      </c>
      <c r="F25" s="38">
        <v>326</v>
      </c>
      <c r="G25" s="52" t="s">
        <v>118</v>
      </c>
      <c r="H25" s="52" t="s">
        <v>15</v>
      </c>
      <c r="I25" s="38"/>
      <c r="J25" s="38"/>
      <c r="K25" s="38"/>
      <c r="L25" s="38"/>
      <c r="M25" s="38"/>
    </row>
    <row r="26" spans="2:13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</row>
    <row r="27" spans="2:13" s="21" customFormat="1" ht="16.149999999999999" customHeight="1">
      <c r="B27" s="41">
        <f>+B23-B25</f>
        <v>155518</v>
      </c>
      <c r="C27" s="41">
        <f>+C23-C25</f>
        <v>27912</v>
      </c>
      <c r="D27" s="41">
        <f>+D23-D25</f>
        <v>96236</v>
      </c>
      <c r="E27" s="41">
        <f>+E23-E25</f>
        <v>28590</v>
      </c>
      <c r="F27" s="41">
        <f>+F23-F25</f>
        <v>2780</v>
      </c>
      <c r="G27" s="55" t="s">
        <v>16</v>
      </c>
      <c r="H27" s="55" t="s">
        <v>17</v>
      </c>
      <c r="I27" s="41"/>
      <c r="J27" s="41"/>
      <c r="K27" s="41"/>
      <c r="L27" s="41"/>
      <c r="M27" s="41"/>
    </row>
    <row r="28" spans="2:13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</row>
    <row r="29" spans="2:13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</row>
    <row r="30" spans="2:13" ht="15.95" customHeight="1"/>
    <row r="31" spans="2:13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</row>
    <row r="32" spans="2:13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2:13" ht="15.95" customHeight="1"/>
    <row r="34" spans="2:13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3" ht="5.25" customHeight="1">
      <c r="B35" s="11"/>
    </row>
    <row r="36" spans="2:13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</row>
    <row r="37" spans="2:13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2:13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</row>
    <row r="39" spans="2:13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3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</row>
    <row r="41" spans="2:13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3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3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</row>
    <row r="44" spans="2:13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155518</v>
      </c>
      <c r="J44" s="43">
        <f>+C27</f>
        <v>27912</v>
      </c>
      <c r="K44" s="43">
        <f>+D27</f>
        <v>96236</v>
      </c>
      <c r="L44" s="43">
        <f>+E27</f>
        <v>28590</v>
      </c>
      <c r="M44" s="43">
        <f>+F27</f>
        <v>2780</v>
      </c>
    </row>
    <row r="45" spans="2:13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</row>
    <row r="46" spans="2:13" s="17" customFormat="1" ht="16.149999999999999" customHeight="1">
      <c r="B46" s="38">
        <v>154894</v>
      </c>
      <c r="C46" s="38">
        <v>27697</v>
      </c>
      <c r="D46" s="38">
        <v>95897</v>
      </c>
      <c r="E46" s="38">
        <v>28543</v>
      </c>
      <c r="F46" s="38">
        <v>2757</v>
      </c>
      <c r="G46" s="68" t="s">
        <v>21</v>
      </c>
      <c r="H46" s="52" t="s">
        <v>22</v>
      </c>
      <c r="I46" s="38"/>
      <c r="J46" s="38"/>
      <c r="K46" s="38"/>
      <c r="L46" s="38"/>
      <c r="M46" s="38"/>
    </row>
    <row r="47" spans="2:13" s="19" customFormat="1" ht="16.149999999999999" customHeight="1">
      <c r="B47" s="39">
        <v>120519</v>
      </c>
      <c r="C47" s="39">
        <v>21797</v>
      </c>
      <c r="D47" s="39">
        <v>74575</v>
      </c>
      <c r="E47" s="39">
        <v>21956</v>
      </c>
      <c r="F47" s="39">
        <v>2191</v>
      </c>
      <c r="G47" s="69" t="s">
        <v>23</v>
      </c>
      <c r="H47" s="70" t="s">
        <v>24</v>
      </c>
      <c r="I47" s="39"/>
      <c r="J47" s="39"/>
      <c r="K47" s="39"/>
      <c r="L47" s="39"/>
      <c r="M47" s="39"/>
    </row>
    <row r="48" spans="2:13" s="19" customFormat="1" ht="16.149999999999999" customHeight="1">
      <c r="B48" s="39">
        <f>SUM(B49:B50)</f>
        <v>34375</v>
      </c>
      <c r="C48" s="39">
        <f>SUM(C49:C50)</f>
        <v>5900</v>
      </c>
      <c r="D48" s="39">
        <f>SUM(D49:D50)</f>
        <v>21322</v>
      </c>
      <c r="E48" s="39">
        <f>SUM(E49:E50)</f>
        <v>6587</v>
      </c>
      <c r="F48" s="39">
        <f>SUM(F49:F50)</f>
        <v>566</v>
      </c>
      <c r="G48" s="69" t="s">
        <v>25</v>
      </c>
      <c r="H48" s="70" t="s">
        <v>153</v>
      </c>
      <c r="I48" s="39"/>
      <c r="J48" s="39"/>
      <c r="K48" s="39"/>
      <c r="L48" s="39"/>
      <c r="M48" s="39"/>
    </row>
    <row r="49" spans="2:13" s="19" customFormat="1" ht="16.149999999999999" customHeight="1">
      <c r="B49" s="96">
        <v>27521</v>
      </c>
      <c r="C49" s="96">
        <v>3267</v>
      </c>
      <c r="D49" s="96">
        <v>17444</v>
      </c>
      <c r="E49" s="96">
        <v>6267</v>
      </c>
      <c r="F49" s="96">
        <v>543</v>
      </c>
      <c r="G49" s="97" t="s">
        <v>26</v>
      </c>
      <c r="H49" s="98" t="s">
        <v>27</v>
      </c>
      <c r="I49" s="48"/>
      <c r="J49" s="48"/>
      <c r="K49" s="48"/>
      <c r="L49" s="48"/>
      <c r="M49" s="48"/>
    </row>
    <row r="50" spans="2:13" s="19" customFormat="1" ht="16.149999999999999" customHeight="1">
      <c r="B50" s="96">
        <v>6854</v>
      </c>
      <c r="C50" s="96">
        <v>2633</v>
      </c>
      <c r="D50" s="96">
        <v>3878</v>
      </c>
      <c r="E50" s="96">
        <v>320</v>
      </c>
      <c r="F50" s="96">
        <v>23</v>
      </c>
      <c r="G50" s="99" t="s">
        <v>28</v>
      </c>
      <c r="H50" s="98" t="s">
        <v>29</v>
      </c>
      <c r="I50" s="48"/>
      <c r="J50" s="48"/>
      <c r="K50" s="48"/>
      <c r="L50" s="48"/>
      <c r="M50" s="48"/>
    </row>
    <row r="51" spans="2:13" s="17" customFormat="1" ht="16.149999999999999" customHeight="1">
      <c r="B51" s="38">
        <v>624</v>
      </c>
      <c r="C51" s="38">
        <v>215</v>
      </c>
      <c r="D51" s="38">
        <v>339</v>
      </c>
      <c r="E51" s="38">
        <v>47</v>
      </c>
      <c r="F51" s="38">
        <v>23</v>
      </c>
      <c r="G51" s="68" t="s">
        <v>30</v>
      </c>
      <c r="H51" s="52" t="s">
        <v>31</v>
      </c>
      <c r="I51" s="38"/>
      <c r="J51" s="38"/>
      <c r="K51" s="38"/>
      <c r="L51" s="38"/>
      <c r="M51" s="38"/>
    </row>
    <row r="52" spans="2:13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</row>
    <row r="53" spans="2:13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</row>
    <row r="54" spans="2:13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</row>
    <row r="55" spans="2:13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</row>
    <row r="56" spans="2:13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</row>
    <row r="57" spans="2:13" ht="15.95" customHeight="1"/>
    <row r="58" spans="2:13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</row>
    <row r="59" spans="2:13" ht="5.25" customHeight="1">
      <c r="B59" s="11"/>
    </row>
    <row r="60" spans="2:13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</row>
    <row r="61" spans="2:13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</row>
    <row r="62" spans="2:13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</row>
    <row r="63" spans="2:13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3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</row>
    <row r="65" spans="2:13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3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3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</row>
    <row r="68" spans="2:13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</row>
    <row r="69" spans="2:13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</row>
    <row r="70" spans="2:13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160706</v>
      </c>
      <c r="J70" s="38">
        <f>+J71+J75</f>
        <v>112105</v>
      </c>
      <c r="K70" s="38">
        <f>+K71+K75</f>
        <v>19705</v>
      </c>
      <c r="L70" s="38">
        <f>+L71+L75</f>
        <v>28896</v>
      </c>
      <c r="M70" s="38">
        <f>+M71+M75</f>
        <v>0</v>
      </c>
    </row>
    <row r="71" spans="2:13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136651</v>
      </c>
      <c r="J71" s="39">
        <f>+J72+J73+J74</f>
        <v>107432</v>
      </c>
      <c r="K71" s="39">
        <f>+K72+K73+K74</f>
        <v>18918</v>
      </c>
      <c r="L71" s="39">
        <f>+L72+L73+L74</f>
        <v>10301</v>
      </c>
      <c r="M71" s="39">
        <f>+M72+M73+M74</f>
        <v>0</v>
      </c>
    </row>
    <row r="72" spans="2:13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94234</v>
      </c>
      <c r="J72" s="39">
        <v>83792</v>
      </c>
      <c r="K72" s="39">
        <v>3521</v>
      </c>
      <c r="L72" s="39">
        <v>6921</v>
      </c>
      <c r="M72" s="39">
        <v>0</v>
      </c>
    </row>
    <row r="73" spans="2:13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139</v>
      </c>
      <c r="J73" s="39">
        <v>17</v>
      </c>
      <c r="K73" s="39">
        <v>91</v>
      </c>
      <c r="L73" s="39">
        <v>31</v>
      </c>
      <c r="M73" s="39">
        <v>0</v>
      </c>
    </row>
    <row r="74" spans="2:13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42278</v>
      </c>
      <c r="J74" s="39">
        <v>23623</v>
      </c>
      <c r="K74" s="39">
        <v>15306</v>
      </c>
      <c r="L74" s="39">
        <v>3349</v>
      </c>
      <c r="M74" s="39">
        <v>0</v>
      </c>
    </row>
    <row r="75" spans="2:13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24055</v>
      </c>
      <c r="J75" s="39">
        <v>4673</v>
      </c>
      <c r="K75" s="39">
        <v>787</v>
      </c>
      <c r="L75" s="39">
        <v>18595</v>
      </c>
      <c r="M75" s="39">
        <v>0</v>
      </c>
    </row>
    <row r="76" spans="2:13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-26965</v>
      </c>
      <c r="J76" s="38">
        <f>+J77+J78</f>
        <v>-16369</v>
      </c>
      <c r="K76" s="38">
        <f>+K77+K78</f>
        <v>-5554</v>
      </c>
      <c r="L76" s="38">
        <f>+L77+L78</f>
        <v>-2192</v>
      </c>
      <c r="M76" s="38">
        <f>+M77+M78</f>
        <v>-2850</v>
      </c>
    </row>
    <row r="77" spans="2:13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-18544</v>
      </c>
      <c r="J77" s="39">
        <v>-13369</v>
      </c>
      <c r="K77" s="39">
        <v>-3104</v>
      </c>
      <c r="L77" s="39">
        <v>-2071</v>
      </c>
      <c r="M77" s="39">
        <v>0</v>
      </c>
    </row>
    <row r="78" spans="2:13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-8421</v>
      </c>
      <c r="J78" s="39">
        <v>-3000</v>
      </c>
      <c r="K78" s="39">
        <v>-2450</v>
      </c>
      <c r="L78" s="39">
        <v>-121</v>
      </c>
      <c r="M78" s="39">
        <v>-2850</v>
      </c>
    </row>
    <row r="79" spans="2:13" s="17" customFormat="1" ht="16.149999999999999" customHeight="1">
      <c r="B79" s="38">
        <f>+B80+B81+B82</f>
        <v>31818</v>
      </c>
      <c r="C79" s="38">
        <f>+C80+C81+C82</f>
        <v>28598</v>
      </c>
      <c r="D79" s="38">
        <f>+D80+D81+D82</f>
        <v>3728</v>
      </c>
      <c r="E79" s="38">
        <f>+E80+E81+E82</f>
        <v>534</v>
      </c>
      <c r="F79" s="38">
        <f>+F80+F81+F82</f>
        <v>0</v>
      </c>
      <c r="G79" s="77" t="s">
        <v>48</v>
      </c>
      <c r="H79" s="61" t="s">
        <v>49</v>
      </c>
      <c r="I79" s="38">
        <f>I80+I81+I82</f>
        <v>7365</v>
      </c>
      <c r="J79" s="38">
        <f>+J80+J81+J82</f>
        <v>6746</v>
      </c>
      <c r="K79" s="38">
        <f>+K80+K81+K82</f>
        <v>626</v>
      </c>
      <c r="L79" s="38">
        <f>+L80+L81+L82</f>
        <v>689</v>
      </c>
      <c r="M79" s="38">
        <f>+M80+M81+M82</f>
        <v>346</v>
      </c>
    </row>
    <row r="80" spans="2:13" s="19" customFormat="1" ht="16.149999999999999" customHeight="1">
      <c r="B80" s="39">
        <v>31809</v>
      </c>
      <c r="C80" s="48">
        <v>28593</v>
      </c>
      <c r="D80" s="48">
        <v>3728</v>
      </c>
      <c r="E80" s="48">
        <v>530</v>
      </c>
      <c r="F80" s="48">
        <v>0</v>
      </c>
      <c r="G80" s="27" t="s">
        <v>50</v>
      </c>
      <c r="H80" s="27" t="s">
        <v>133</v>
      </c>
      <c r="I80" s="48">
        <v>2959</v>
      </c>
      <c r="J80" s="48">
        <v>2689</v>
      </c>
      <c r="K80" s="48">
        <v>480</v>
      </c>
      <c r="L80" s="48">
        <v>486</v>
      </c>
      <c r="M80" s="48">
        <v>346</v>
      </c>
    </row>
    <row r="81" spans="2:13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3707</v>
      </c>
      <c r="J81" s="48">
        <v>3462</v>
      </c>
      <c r="K81" s="48">
        <v>145</v>
      </c>
      <c r="L81" s="48">
        <v>100</v>
      </c>
      <c r="M81" s="48">
        <v>0</v>
      </c>
    </row>
    <row r="82" spans="2:13" s="19" customFormat="1" ht="16.149999999999999" customHeight="1">
      <c r="B82" s="39">
        <v>9</v>
      </c>
      <c r="C82" s="48">
        <v>5</v>
      </c>
      <c r="D82" s="48">
        <v>0</v>
      </c>
      <c r="E82" s="48">
        <v>4</v>
      </c>
      <c r="F82" s="48">
        <v>0</v>
      </c>
      <c r="G82" s="27" t="s">
        <v>53</v>
      </c>
      <c r="H82" s="27" t="s">
        <v>54</v>
      </c>
      <c r="I82" s="48">
        <v>699</v>
      </c>
      <c r="J82" s="48">
        <v>595</v>
      </c>
      <c r="K82" s="48">
        <v>1</v>
      </c>
      <c r="L82" s="48">
        <v>103</v>
      </c>
      <c r="M82" s="48">
        <v>0</v>
      </c>
    </row>
    <row r="83" spans="2:13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</row>
    <row r="84" spans="2:13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</row>
    <row r="85" spans="2:13" s="21" customFormat="1" ht="16.149999999999999" customHeight="1">
      <c r="B85" s="41">
        <f>+I68+I70+I76+I79-B79</f>
        <v>109288</v>
      </c>
      <c r="C85" s="41">
        <f>+J68+J70+J76+J79-C79</f>
        <v>73884</v>
      </c>
      <c r="D85" s="41">
        <f>+K68+K70+K76+K79-D79</f>
        <v>11049</v>
      </c>
      <c r="E85" s="41">
        <f>+L68+L70+L76+L79-E79</f>
        <v>26859</v>
      </c>
      <c r="F85" s="41">
        <f>+M68+M70+M76+M79-F79</f>
        <v>-2504</v>
      </c>
      <c r="G85" s="71" t="s">
        <v>55</v>
      </c>
      <c r="H85" s="55" t="s">
        <v>56</v>
      </c>
      <c r="I85" s="41"/>
      <c r="J85" s="41"/>
      <c r="K85" s="41"/>
      <c r="L85" s="41"/>
      <c r="M85" s="41"/>
    </row>
    <row r="86" spans="2:13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</row>
    <row r="87" spans="2:13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</row>
    <row r="88" spans="2:13" ht="15.95" customHeight="1"/>
    <row r="89" spans="2:13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</row>
    <row r="90" spans="2:13" ht="5.25" customHeight="1">
      <c r="B90" s="11"/>
    </row>
    <row r="91" spans="2:13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</row>
    <row r="92" spans="2:13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</row>
    <row r="93" spans="2:13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</row>
    <row r="94" spans="2:13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3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</row>
    <row r="96" spans="2:13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3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3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</row>
    <row r="99" spans="2:13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</row>
    <row r="100" spans="2:13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109288</v>
      </c>
      <c r="J100" s="43">
        <f>+C85</f>
        <v>73884</v>
      </c>
      <c r="K100" s="43">
        <f>+D85</f>
        <v>11049</v>
      </c>
      <c r="L100" s="43">
        <f>+E85</f>
        <v>26859</v>
      </c>
      <c r="M100" s="43">
        <f>+F85</f>
        <v>-2504</v>
      </c>
    </row>
    <row r="101" spans="2:13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</row>
    <row r="102" spans="2:13" s="17" customFormat="1" ht="16.149999999999999" customHeight="1">
      <c r="B102" s="38">
        <f>+B103+B104</f>
        <v>71</v>
      </c>
      <c r="C102" s="38">
        <f>+C103+C104</f>
        <v>46</v>
      </c>
      <c r="D102" s="38">
        <f>+D103+D104</f>
        <v>4</v>
      </c>
      <c r="E102" s="38">
        <f>+E103+E104</f>
        <v>21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164758</v>
      </c>
      <c r="J102" s="38">
        <f>+J103+J104</f>
        <v>100348</v>
      </c>
      <c r="K102" s="38">
        <f>+K103+K104</f>
        <v>53633</v>
      </c>
      <c r="L102" s="38">
        <f>+L103+L104</f>
        <v>10777</v>
      </c>
      <c r="M102" s="38">
        <f>+M103+M104</f>
        <v>0</v>
      </c>
    </row>
    <row r="103" spans="2:13" s="19" customFormat="1" ht="16.149999999999999" customHeight="1">
      <c r="B103" s="39">
        <v>71</v>
      </c>
      <c r="C103" s="39">
        <v>46</v>
      </c>
      <c r="D103" s="39">
        <v>4</v>
      </c>
      <c r="E103" s="39">
        <v>21</v>
      </c>
      <c r="F103" s="39">
        <v>0</v>
      </c>
      <c r="G103" s="69" t="s">
        <v>60</v>
      </c>
      <c r="H103" s="70" t="s">
        <v>61</v>
      </c>
      <c r="I103" s="39">
        <v>160007</v>
      </c>
      <c r="J103" s="39">
        <v>99916</v>
      </c>
      <c r="K103" s="39">
        <v>52134</v>
      </c>
      <c r="L103" s="39">
        <v>7957</v>
      </c>
      <c r="M103" s="39">
        <v>0</v>
      </c>
    </row>
    <row r="104" spans="2:13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4751</v>
      </c>
      <c r="J104" s="39">
        <v>432</v>
      </c>
      <c r="K104" s="39">
        <v>1499</v>
      </c>
      <c r="L104" s="39">
        <v>2820</v>
      </c>
      <c r="M104" s="39">
        <v>0</v>
      </c>
    </row>
    <row r="105" spans="2:13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180222</v>
      </c>
      <c r="J105" s="38">
        <f>+J106+J107+J108</f>
        <v>9723</v>
      </c>
      <c r="K105" s="38">
        <f>+K106+K107+K108</f>
        <v>398</v>
      </c>
      <c r="L105" s="38">
        <f>+L106+L107+L108</f>
        <v>320</v>
      </c>
      <c r="M105" s="38">
        <f>+M106+M107+M108</f>
        <v>169781</v>
      </c>
    </row>
    <row r="106" spans="2:13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127643</v>
      </c>
      <c r="J106" s="39">
        <v>2292</v>
      </c>
      <c r="K106" s="39">
        <v>0</v>
      </c>
      <c r="L106" s="39">
        <v>0</v>
      </c>
      <c r="M106" s="39">
        <v>125351</v>
      </c>
    </row>
    <row r="107" spans="2:13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6854</v>
      </c>
      <c r="J107" s="39">
        <v>6113</v>
      </c>
      <c r="K107" s="39">
        <v>398</v>
      </c>
      <c r="L107" s="39">
        <v>320</v>
      </c>
      <c r="M107" s="39">
        <v>23</v>
      </c>
    </row>
    <row r="108" spans="2:13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45725</v>
      </c>
      <c r="J108" s="39">
        <v>1318</v>
      </c>
      <c r="K108" s="39">
        <v>0</v>
      </c>
      <c r="L108" s="39">
        <v>0</v>
      </c>
      <c r="M108" s="39">
        <v>44407</v>
      </c>
    </row>
    <row r="109" spans="2:13" s="17" customFormat="1" ht="15">
      <c r="B109" s="38">
        <v>229155</v>
      </c>
      <c r="C109" s="38">
        <v>23836</v>
      </c>
      <c r="D109" s="38">
        <v>5308</v>
      </c>
      <c r="E109" s="38">
        <v>610</v>
      </c>
      <c r="F109" s="38">
        <v>199401</v>
      </c>
      <c r="G109" s="77" t="s">
        <v>67</v>
      </c>
      <c r="H109" s="89" t="s">
        <v>157</v>
      </c>
      <c r="I109" s="38"/>
      <c r="J109" s="38"/>
      <c r="K109" s="38"/>
      <c r="L109" s="38"/>
      <c r="M109" s="38"/>
    </row>
    <row r="110" spans="2:13" s="19" customFormat="1" ht="16.149999999999999" customHeight="1">
      <c r="B110" s="39">
        <f>+C110+D110+E110+F110</f>
        <v>192343</v>
      </c>
      <c r="C110" s="39">
        <v>0</v>
      </c>
      <c r="D110" s="39">
        <v>0</v>
      </c>
      <c r="E110" s="39">
        <v>0</v>
      </c>
      <c r="F110" s="39">
        <v>192343</v>
      </c>
      <c r="G110" s="69" t="s">
        <v>68</v>
      </c>
      <c r="H110" s="70" t="s">
        <v>158</v>
      </c>
      <c r="I110" s="39"/>
      <c r="J110" s="39"/>
      <c r="K110" s="39"/>
      <c r="L110" s="39"/>
      <c r="M110" s="39"/>
    </row>
    <row r="111" spans="2:13" s="19" customFormat="1" ht="16.149999999999999" customHeight="1">
      <c r="B111" s="39">
        <f>+C111+D111+E111+F111</f>
        <v>21498</v>
      </c>
      <c r="C111" s="39">
        <v>20661</v>
      </c>
      <c r="D111" s="39">
        <v>494</v>
      </c>
      <c r="E111" s="39">
        <v>320</v>
      </c>
      <c r="F111" s="39">
        <v>23</v>
      </c>
      <c r="G111" s="69" t="s">
        <v>135</v>
      </c>
      <c r="H111" s="70" t="s">
        <v>119</v>
      </c>
      <c r="I111" s="39"/>
      <c r="J111" s="39"/>
      <c r="K111" s="39"/>
      <c r="L111" s="39"/>
      <c r="M111" s="39"/>
    </row>
    <row r="112" spans="2:13" s="19" customFormat="1" ht="16.149999999999999" customHeight="1">
      <c r="B112" s="39">
        <f>+C112+D112+E112+F112</f>
        <v>15314</v>
      </c>
      <c r="C112" s="39">
        <v>3175</v>
      </c>
      <c r="D112" s="39">
        <v>4814</v>
      </c>
      <c r="E112" s="39">
        <v>290</v>
      </c>
      <c r="F112" s="39">
        <v>7035</v>
      </c>
      <c r="G112" s="69" t="s">
        <v>136</v>
      </c>
      <c r="H112" s="70" t="s">
        <v>159</v>
      </c>
      <c r="I112" s="39"/>
      <c r="J112" s="39"/>
      <c r="K112" s="39"/>
      <c r="L112" s="39"/>
      <c r="M112" s="39"/>
    </row>
    <row r="113" spans="2:14" s="17" customFormat="1" ht="16.149999999999999" customHeight="1">
      <c r="B113" s="38">
        <f>+B114+B115+B116+B117+B118+B119</f>
        <v>24063</v>
      </c>
      <c r="C113" s="38">
        <f>+C114+C115+C116+C117+C118+C119</f>
        <v>179924</v>
      </c>
      <c r="D113" s="38">
        <f>+D114+D115+D116+D117+D118+D119</f>
        <v>35118</v>
      </c>
      <c r="E113" s="38">
        <f>+E114+E115+E116+E117+E118+E119</f>
        <v>19368</v>
      </c>
      <c r="F113" s="38">
        <f>+F114+F115+F116+F117+F118+F119</f>
        <v>7346</v>
      </c>
      <c r="G113" s="77" t="s">
        <v>69</v>
      </c>
      <c r="H113" s="61" t="s">
        <v>70</v>
      </c>
      <c r="I113" s="38">
        <f>+I114+I115+I116+I117+I118+I119</f>
        <v>14327</v>
      </c>
      <c r="J113" s="38">
        <f>+J114+J115+J116+J117+J118+J119</f>
        <v>35944</v>
      </c>
      <c r="K113" s="38">
        <f>+K114+K115+K116+K117+K118+K119</f>
        <v>122003</v>
      </c>
      <c r="L113" s="38">
        <f>+L114+L115+L116+L117+L118+L119</f>
        <v>35797</v>
      </c>
      <c r="M113" s="38">
        <f>+M114+M115+M116+M117+M118+M119</f>
        <v>38276</v>
      </c>
    </row>
    <row r="114" spans="2:14" s="19" customFormat="1" ht="16.149999999999999" customHeight="1">
      <c r="B114" s="39">
        <v>798</v>
      </c>
      <c r="C114" s="39">
        <v>542</v>
      </c>
      <c r="D114" s="39">
        <v>120</v>
      </c>
      <c r="E114" s="39">
        <v>134</v>
      </c>
      <c r="F114" s="39">
        <v>2</v>
      </c>
      <c r="G114" s="69" t="s">
        <v>71</v>
      </c>
      <c r="H114" s="70" t="s">
        <v>72</v>
      </c>
      <c r="I114" s="39">
        <f>SUM(J114:M114)</f>
        <v>1069</v>
      </c>
      <c r="J114" s="39">
        <v>1069</v>
      </c>
      <c r="K114" s="39">
        <v>0</v>
      </c>
      <c r="L114" s="39">
        <v>0</v>
      </c>
      <c r="M114" s="39">
        <v>0</v>
      </c>
    </row>
    <row r="115" spans="2:14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f>SUM(J115:M115)</f>
        <v>206</v>
      </c>
      <c r="J115" s="39">
        <v>16</v>
      </c>
      <c r="K115" s="39">
        <v>65</v>
      </c>
      <c r="L115" s="39">
        <v>125</v>
      </c>
      <c r="M115" s="39">
        <v>0</v>
      </c>
    </row>
    <row r="116" spans="2:14" s="19" customFormat="1" ht="16.149999999999999" customHeight="1">
      <c r="B116" s="39">
        <v>0</v>
      </c>
      <c r="C116" s="39">
        <v>161228</v>
      </c>
      <c r="D116" s="39">
        <v>32059</v>
      </c>
      <c r="E116" s="39">
        <v>17075</v>
      </c>
      <c r="F116" s="39">
        <v>7331</v>
      </c>
      <c r="G116" s="69" t="s">
        <v>75</v>
      </c>
      <c r="H116" s="70" t="s">
        <v>160</v>
      </c>
      <c r="I116" s="39">
        <v>0</v>
      </c>
      <c r="J116" s="39">
        <v>28625</v>
      </c>
      <c r="K116" s="39">
        <v>117925</v>
      </c>
      <c r="L116" s="39">
        <v>33573</v>
      </c>
      <c r="M116" s="39">
        <v>37570</v>
      </c>
    </row>
    <row r="117" spans="2:14" s="19" customFormat="1" ht="16.149999999999999" customHeight="1">
      <c r="B117" s="39">
        <v>1890</v>
      </c>
      <c r="C117" s="39">
        <v>1890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5091</v>
      </c>
      <c r="J117" s="39">
        <v>2845</v>
      </c>
      <c r="K117" s="39">
        <v>2146</v>
      </c>
      <c r="L117" s="39">
        <v>45</v>
      </c>
      <c r="M117" s="39">
        <v>55</v>
      </c>
    </row>
    <row r="118" spans="2:14" s="19" customFormat="1" ht="16.149999999999999" customHeight="1">
      <c r="B118" s="39">
        <v>9297</v>
      </c>
      <c r="C118" s="39">
        <v>4186</v>
      </c>
      <c r="D118" s="39">
        <v>2939</v>
      </c>
      <c r="E118" s="39">
        <v>2159</v>
      </c>
      <c r="F118" s="39">
        <v>13</v>
      </c>
      <c r="G118" s="27" t="s">
        <v>78</v>
      </c>
      <c r="H118" s="27" t="s">
        <v>79</v>
      </c>
      <c r="I118" s="39">
        <v>7961</v>
      </c>
      <c r="J118" s="39">
        <v>3389</v>
      </c>
      <c r="K118" s="39">
        <v>1867</v>
      </c>
      <c r="L118" s="39">
        <v>2054</v>
      </c>
      <c r="M118" s="39">
        <v>651</v>
      </c>
    </row>
    <row r="119" spans="2:14" s="51" customFormat="1" ht="16.149999999999999" customHeight="1">
      <c r="B119" s="39">
        <v>12078</v>
      </c>
      <c r="C119" s="39">
        <v>12078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</row>
    <row r="120" spans="2:14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</row>
    <row r="121" spans="2:14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</row>
    <row r="122" spans="2:14" s="21" customFormat="1" ht="16.149999999999999" customHeight="1">
      <c r="B122" s="41">
        <f>+I100+I102+I105+I113-B102-B109-B113</f>
        <v>215306</v>
      </c>
      <c r="C122" s="41">
        <f>+J100+J102+J105+J113-C102-C109-C113</f>
        <v>16093</v>
      </c>
      <c r="D122" s="41">
        <f>+K100+K102+K105+K113-D102-D109-D113</f>
        <v>146653</v>
      </c>
      <c r="E122" s="41">
        <f>+L100+L102+L105+L113-E102-E109-E113</f>
        <v>53754</v>
      </c>
      <c r="F122" s="41">
        <f>+M100+M102+M105+M113-F102-F109-F113</f>
        <v>-1194</v>
      </c>
      <c r="G122" s="71" t="s">
        <v>80</v>
      </c>
      <c r="H122" s="55" t="s">
        <v>81</v>
      </c>
      <c r="I122" s="41"/>
      <c r="J122" s="41"/>
      <c r="K122" s="41"/>
      <c r="L122" s="41"/>
      <c r="M122" s="41"/>
    </row>
    <row r="123" spans="2:14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</row>
    <row r="124" spans="2:14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</row>
    <row r="125" spans="2:14" ht="15.95" customHeight="1"/>
    <row r="126" spans="2:14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</row>
    <row r="127" spans="2:14" ht="5.25" customHeight="1">
      <c r="B127" s="11"/>
    </row>
    <row r="128" spans="2:14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</row>
    <row r="129" spans="2:15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5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</row>
    <row r="131" spans="2:15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5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</row>
    <row r="133" spans="2:15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5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5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</row>
    <row r="136" spans="2:15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</row>
    <row r="137" spans="2:15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215306</v>
      </c>
      <c r="J137" s="43">
        <f>+C122</f>
        <v>16093</v>
      </c>
      <c r="K137" s="43">
        <f>+D122</f>
        <v>146653</v>
      </c>
      <c r="L137" s="43">
        <f>+E122</f>
        <v>53754</v>
      </c>
      <c r="M137" s="43">
        <f>+F122</f>
        <v>-1194</v>
      </c>
    </row>
    <row r="138" spans="2:15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</row>
    <row r="139" spans="2:15" s="17" customFormat="1" ht="16.149999999999999" customHeight="1">
      <c r="B139" s="38">
        <f t="shared" ref="B139" si="0">SUM(C139:F139)</f>
        <v>164900</v>
      </c>
      <c r="C139" s="38">
        <f>+C140+C141</f>
        <v>4293</v>
      </c>
      <c r="D139" s="38">
        <f>+D140+D141</f>
        <v>138811</v>
      </c>
      <c r="E139" s="38">
        <f>+E140+E141</f>
        <v>18162</v>
      </c>
      <c r="F139" s="38">
        <f>+F140+F141</f>
        <v>3634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9"/>
    </row>
    <row r="140" spans="2:15" s="19" customFormat="1" ht="15" customHeight="1">
      <c r="B140" s="39">
        <f>SUM(C140:F140)</f>
        <v>127014</v>
      </c>
      <c r="C140" s="39">
        <v>2201</v>
      </c>
      <c r="D140" s="39">
        <v>104479</v>
      </c>
      <c r="E140" s="39">
        <v>17217</v>
      </c>
      <c r="F140" s="39">
        <v>3117</v>
      </c>
      <c r="G140" s="69" t="s">
        <v>85</v>
      </c>
      <c r="H140" s="70" t="s">
        <v>137</v>
      </c>
      <c r="I140" s="39"/>
      <c r="J140" s="39"/>
      <c r="K140" s="39"/>
      <c r="L140" s="39"/>
      <c r="M140" s="39"/>
    </row>
    <row r="141" spans="2:15" s="19" customFormat="1" ht="27.6" customHeight="1">
      <c r="B141" s="39">
        <f t="shared" ref="B141" si="1">SUM(C141:F141)</f>
        <v>37886</v>
      </c>
      <c r="C141" s="39">
        <v>2092</v>
      </c>
      <c r="D141" s="39">
        <v>34332</v>
      </c>
      <c r="E141" s="39">
        <v>945</v>
      </c>
      <c r="F141" s="39">
        <v>517</v>
      </c>
      <c r="G141" s="81" t="s">
        <v>86</v>
      </c>
      <c r="H141" s="30" t="s">
        <v>138</v>
      </c>
      <c r="I141" s="39"/>
      <c r="J141" s="39"/>
      <c r="K141" s="39"/>
      <c r="L141" s="39"/>
      <c r="M141" s="39"/>
    </row>
    <row r="142" spans="2:15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</row>
    <row r="143" spans="2:15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</row>
    <row r="144" spans="2:15" s="21" customFormat="1" ht="15.95" customHeight="1">
      <c r="B144" s="41">
        <f>+I137-B139</f>
        <v>50406</v>
      </c>
      <c r="C144" s="41">
        <f>+J137-C139</f>
        <v>11800</v>
      </c>
      <c r="D144" s="41">
        <f>+K137-D139</f>
        <v>7842</v>
      </c>
      <c r="E144" s="41">
        <f>+L137-E139</f>
        <v>35592</v>
      </c>
      <c r="F144" s="41">
        <f>+M137-F139</f>
        <v>-4828</v>
      </c>
      <c r="G144" s="71" t="s">
        <v>87</v>
      </c>
      <c r="H144" s="55" t="s">
        <v>88</v>
      </c>
      <c r="I144" s="41"/>
      <c r="J144" s="41"/>
      <c r="K144" s="41"/>
      <c r="L144" s="41"/>
      <c r="M144" s="41"/>
    </row>
    <row r="145" spans="2:13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</row>
    <row r="146" spans="2:13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</row>
    <row r="147" spans="2:13" ht="15.95" customHeight="1"/>
    <row r="148" spans="2:13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2:13" ht="15.95" customHeight="1"/>
    <row r="150" spans="2:13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</row>
    <row r="151" spans="2:13" ht="5.25" customHeight="1">
      <c r="B151" s="11"/>
    </row>
    <row r="152" spans="2:13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</row>
    <row r="153" spans="2:13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</row>
    <row r="154" spans="2:13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</row>
    <row r="155" spans="2:13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3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</row>
    <row r="157" spans="2:13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3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3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</row>
    <row r="160" spans="2:13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</row>
    <row r="161" spans="2:13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215306</v>
      </c>
      <c r="J161" s="43">
        <f>+C122</f>
        <v>16093</v>
      </c>
      <c r="K161" s="43">
        <f>+D122</f>
        <v>146653</v>
      </c>
      <c r="L161" s="43">
        <f>+E122</f>
        <v>53754</v>
      </c>
      <c r="M161" s="43">
        <f>+F122</f>
        <v>-1194</v>
      </c>
    </row>
    <row r="162" spans="2:13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</row>
    <row r="163" spans="2:13" s="17" customFormat="1" ht="16.149999999999999" customHeight="1">
      <c r="B163" s="38">
        <f>+I16-I17-I18+B141-I20</f>
        <v>274233</v>
      </c>
      <c r="C163" s="38">
        <f>+J16-J17-J18+C141-J20</f>
        <v>45728</v>
      </c>
      <c r="D163" s="38">
        <f>+K16-K17-K18+D141-K20</f>
        <v>168527</v>
      </c>
      <c r="E163" s="38">
        <f>+L16-L17-L18+E141-L20</f>
        <v>55114</v>
      </c>
      <c r="F163" s="38">
        <f>+M16-M17-M18+F141-M20</f>
        <v>4864</v>
      </c>
      <c r="G163" s="77" t="s">
        <v>91</v>
      </c>
      <c r="H163" s="61" t="s">
        <v>92</v>
      </c>
      <c r="I163" s="38"/>
      <c r="J163" s="38"/>
      <c r="K163" s="38"/>
      <c r="L163" s="38"/>
      <c r="M163" s="38"/>
    </row>
    <row r="164" spans="2:13" s="19" customFormat="1" ht="16.149999999999999" customHeight="1">
      <c r="B164" s="39">
        <f>+B139</f>
        <v>164900</v>
      </c>
      <c r="C164" s="39">
        <f>+C139</f>
        <v>4293</v>
      </c>
      <c r="D164" s="39">
        <f>+D139</f>
        <v>138811</v>
      </c>
      <c r="E164" s="39">
        <f>+E139</f>
        <v>18162</v>
      </c>
      <c r="F164" s="39">
        <f>+F139</f>
        <v>3634</v>
      </c>
      <c r="G164" s="69" t="s">
        <v>93</v>
      </c>
      <c r="H164" s="70" t="s">
        <v>94</v>
      </c>
      <c r="I164" s="39"/>
      <c r="J164" s="39"/>
      <c r="K164" s="39"/>
      <c r="L164" s="39"/>
      <c r="M164" s="39"/>
    </row>
    <row r="165" spans="2:13" s="19" customFormat="1" ht="16.149999999999999" customHeight="1">
      <c r="B165" s="39">
        <f>+B163-B164</f>
        <v>109333</v>
      </c>
      <c r="C165" s="39">
        <f>+C163-C164</f>
        <v>41435</v>
      </c>
      <c r="D165" s="39">
        <f>+D163-D164</f>
        <v>29716</v>
      </c>
      <c r="E165" s="39">
        <f>+E163-E164</f>
        <v>36952</v>
      </c>
      <c r="F165" s="39">
        <f>+F163-F164</f>
        <v>1230</v>
      </c>
      <c r="G165" s="69" t="s">
        <v>95</v>
      </c>
      <c r="H165" s="70" t="s">
        <v>96</v>
      </c>
      <c r="I165" s="39"/>
      <c r="J165" s="39"/>
      <c r="K165" s="39"/>
      <c r="L165" s="39"/>
      <c r="M165" s="39"/>
    </row>
    <row r="166" spans="2:13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</row>
    <row r="167" spans="2:13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</row>
    <row r="168" spans="2:13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</row>
    <row r="169" spans="2:13" s="21" customFormat="1" ht="16.149999999999999" customHeight="1">
      <c r="B169" s="41">
        <f>+I161-B163-B166</f>
        <v>-58927</v>
      </c>
      <c r="C169" s="41">
        <f>+J161-C163-C166</f>
        <v>-29635</v>
      </c>
      <c r="D169" s="41">
        <f>+K161-D163-D166</f>
        <v>-21874</v>
      </c>
      <c r="E169" s="41">
        <f>+L161-E163-E166</f>
        <v>-1360</v>
      </c>
      <c r="F169" s="41">
        <f>+M161-F163-F166</f>
        <v>-6058</v>
      </c>
      <c r="G169" s="71" t="s">
        <v>97</v>
      </c>
      <c r="H169" s="55" t="s">
        <v>98</v>
      </c>
      <c r="I169" s="41"/>
      <c r="J169" s="41"/>
      <c r="K169" s="41"/>
      <c r="L169" s="41"/>
      <c r="M169" s="41"/>
    </row>
    <row r="170" spans="2:13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</row>
    <row r="171" spans="2:13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</row>
    <row r="172" spans="2:13" ht="15.95" customHeight="1"/>
    <row r="173" spans="2:13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</row>
    <row r="174" spans="2:13" ht="5.25" customHeight="1">
      <c r="B174" s="11"/>
    </row>
    <row r="175" spans="2:13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</row>
    <row r="176" spans="2:13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</row>
    <row r="178" spans="2:13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3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</row>
    <row r="180" spans="2:13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3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3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</row>
    <row r="183" spans="2:13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</row>
    <row r="184" spans="2:13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50406</v>
      </c>
      <c r="J184" s="43">
        <f>+C144</f>
        <v>11800</v>
      </c>
      <c r="K184" s="43">
        <f>+D144</f>
        <v>7842</v>
      </c>
      <c r="L184" s="43">
        <f>+E144</f>
        <v>35592</v>
      </c>
      <c r="M184" s="43">
        <f>+F144</f>
        <v>-4828</v>
      </c>
    </row>
    <row r="185" spans="2:13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</row>
    <row r="186" spans="2:13" s="17" customFormat="1" ht="16.149999999999999" customHeight="1">
      <c r="B186" s="38">
        <f>+B187</f>
        <v>109333</v>
      </c>
      <c r="C186" s="38">
        <f>+C187</f>
        <v>41435</v>
      </c>
      <c r="D186" s="38">
        <f>+D187</f>
        <v>29716</v>
      </c>
      <c r="E186" s="38">
        <f>+E187</f>
        <v>36952</v>
      </c>
      <c r="F186" s="38">
        <f>+F187</f>
        <v>1230</v>
      </c>
      <c r="G186" s="77" t="s">
        <v>100</v>
      </c>
      <c r="H186" s="61" t="s">
        <v>101</v>
      </c>
      <c r="I186" s="38"/>
      <c r="J186" s="38"/>
      <c r="K186" s="38"/>
      <c r="L186" s="38"/>
      <c r="M186" s="38"/>
    </row>
    <row r="187" spans="2:13" s="19" customFormat="1" ht="16.149999999999999" customHeight="1">
      <c r="B187" s="39">
        <f t="shared" ref="B187:F188" si="2">+B165</f>
        <v>109333</v>
      </c>
      <c r="C187" s="39">
        <f t="shared" si="2"/>
        <v>41435</v>
      </c>
      <c r="D187" s="39">
        <f t="shared" si="2"/>
        <v>29716</v>
      </c>
      <c r="E187" s="39">
        <f t="shared" si="2"/>
        <v>36952</v>
      </c>
      <c r="F187" s="39">
        <f t="shared" si="2"/>
        <v>1230</v>
      </c>
      <c r="G187" s="69" t="s">
        <v>102</v>
      </c>
      <c r="H187" s="70" t="s">
        <v>103</v>
      </c>
      <c r="I187" s="39"/>
      <c r="J187" s="39"/>
      <c r="K187" s="39"/>
      <c r="L187" s="39"/>
      <c r="M187" s="39"/>
    </row>
    <row r="188" spans="2:13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</row>
    <row r="189" spans="2:13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</row>
    <row r="190" spans="2:13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</row>
    <row r="191" spans="2:13" s="21" customFormat="1" ht="16.149999999999999" customHeight="1">
      <c r="B191" s="41">
        <f>+I184-B186</f>
        <v>-58927</v>
      </c>
      <c r="C191" s="41">
        <f>+J184-C186</f>
        <v>-29635</v>
      </c>
      <c r="D191" s="41">
        <f>+K184-D186</f>
        <v>-21874</v>
      </c>
      <c r="E191" s="41">
        <f>+L184-E186</f>
        <v>-1360</v>
      </c>
      <c r="F191" s="41">
        <f>+M184-F186</f>
        <v>-6058</v>
      </c>
      <c r="G191" s="71" t="s">
        <v>97</v>
      </c>
      <c r="H191" s="55" t="s">
        <v>98</v>
      </c>
      <c r="I191" s="41"/>
      <c r="J191" s="41"/>
      <c r="K191" s="41"/>
      <c r="L191" s="41"/>
      <c r="M191" s="41"/>
    </row>
    <row r="192" spans="2:13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</row>
    <row r="193" spans="2:13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</row>
    <row r="194" spans="2:13" ht="15.95" customHeight="1"/>
    <row r="195" spans="2:13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</row>
    <row r="196" spans="2:13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2:13" ht="12.95" customHeight="1"/>
    <row r="198" spans="2:13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3" ht="5.25" customHeight="1">
      <c r="B199" s="11"/>
    </row>
    <row r="200" spans="2:13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</row>
    <row r="201" spans="2:13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</row>
    <row r="202" spans="2:13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</row>
    <row r="203" spans="2:13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3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</row>
    <row r="205" spans="2:13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3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3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</row>
    <row r="208" spans="2:13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</row>
    <row r="209" spans="2:14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-58927</v>
      </c>
      <c r="J209" s="43">
        <f>+C191</f>
        <v>-29635</v>
      </c>
      <c r="K209" s="43">
        <f>+D191</f>
        <v>-21874</v>
      </c>
      <c r="L209" s="43">
        <f>+E191</f>
        <v>-1360</v>
      </c>
      <c r="M209" s="43">
        <f>+F191</f>
        <v>-6058</v>
      </c>
    </row>
    <row r="210" spans="2:14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</row>
    <row r="211" spans="2:14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16561</v>
      </c>
      <c r="J211" s="38">
        <f>+J212+J213+J214</f>
        <v>5701</v>
      </c>
      <c r="K211" s="38">
        <f>+K212+K213+K214</f>
        <v>13144</v>
      </c>
      <c r="L211" s="38">
        <f>+L212+L213+L214</f>
        <v>4303</v>
      </c>
      <c r="M211" s="38">
        <f>+M212+M213+M214</f>
        <v>94</v>
      </c>
    </row>
    <row r="212" spans="2:14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5583</v>
      </c>
      <c r="J212" s="39">
        <v>490</v>
      </c>
      <c r="K212" s="39">
        <v>3253</v>
      </c>
      <c r="L212" s="39">
        <v>1840</v>
      </c>
      <c r="M212" s="39">
        <v>0</v>
      </c>
    </row>
    <row r="213" spans="2:14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9948</v>
      </c>
      <c r="J213" s="39">
        <v>4602</v>
      </c>
      <c r="K213" s="39">
        <v>5196</v>
      </c>
      <c r="L213" s="39">
        <v>145</v>
      </c>
      <c r="M213" s="39">
        <v>5</v>
      </c>
    </row>
    <row r="214" spans="2:14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1030</v>
      </c>
      <c r="J214" s="39">
        <v>609</v>
      </c>
      <c r="K214" s="39">
        <v>4695</v>
      </c>
      <c r="L214" s="39">
        <v>2318</v>
      </c>
      <c r="M214" s="39">
        <v>89</v>
      </c>
    </row>
    <row r="215" spans="2:14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</row>
    <row r="216" spans="2:14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197</v>
      </c>
      <c r="K216" s="40">
        <v>4277</v>
      </c>
      <c r="L216" s="40">
        <v>2118</v>
      </c>
      <c r="M216" s="40">
        <v>89</v>
      </c>
    </row>
    <row r="217" spans="2:14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-14506</v>
      </c>
      <c r="J217" s="38">
        <f>+J218+J219+J220</f>
        <v>-14581</v>
      </c>
      <c r="K217" s="38">
        <f>+K218+K219+K220</f>
        <v>-5575</v>
      </c>
      <c r="L217" s="38">
        <f>+L218+L219+L220</f>
        <v>-1027</v>
      </c>
      <c r="M217" s="38">
        <f>+M218+M219+M220</f>
        <v>-4</v>
      </c>
    </row>
    <row r="218" spans="2:14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</row>
    <row r="219" spans="2:14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-7508</v>
      </c>
      <c r="J219" s="39">
        <v>-3564</v>
      </c>
      <c r="K219" s="39">
        <v>-3210</v>
      </c>
      <c r="L219" s="39">
        <v>-731</v>
      </c>
      <c r="M219" s="39">
        <v>-3</v>
      </c>
    </row>
    <row r="220" spans="2:14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-6998</v>
      </c>
      <c r="J220" s="39">
        <v>-11017</v>
      </c>
      <c r="K220" s="39">
        <v>-2365</v>
      </c>
      <c r="L220" s="39">
        <v>-296</v>
      </c>
      <c r="M220" s="39">
        <v>-1</v>
      </c>
      <c r="N220" s="67"/>
    </row>
    <row r="221" spans="2:14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</row>
    <row r="222" spans="2:14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-4741</v>
      </c>
      <c r="K222" s="40">
        <v>-1706</v>
      </c>
      <c r="L222" s="40">
        <v>-233</v>
      </c>
      <c r="M222" s="40">
        <v>-1</v>
      </c>
    </row>
    <row r="223" spans="2:14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</row>
    <row r="224" spans="2:14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</row>
    <row r="225" spans="2:13" s="21" customFormat="1" ht="30.6" customHeight="1">
      <c r="B225" s="41">
        <f>+I209+I211+I217</f>
        <v>-56872</v>
      </c>
      <c r="C225" s="41">
        <f>+J209+J211+J217</f>
        <v>-38515</v>
      </c>
      <c r="D225" s="41">
        <f>+K209+K211+K217</f>
        <v>-14305</v>
      </c>
      <c r="E225" s="41">
        <f>+L209+L211+L217</f>
        <v>1916</v>
      </c>
      <c r="F225" s="41">
        <f>+M209+M211+M217</f>
        <v>-5968</v>
      </c>
      <c r="G225" s="83" t="s">
        <v>147</v>
      </c>
      <c r="H225" s="92" t="s">
        <v>115</v>
      </c>
      <c r="I225" s="49"/>
      <c r="J225" s="49"/>
      <c r="K225" s="49"/>
      <c r="L225" s="49"/>
      <c r="M225" s="49"/>
    </row>
    <row r="226" spans="2:13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</row>
    <row r="227" spans="2:13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</row>
    <row r="228" spans="2:13" ht="15.95" customHeight="1"/>
    <row r="229" spans="2:13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</row>
    <row r="230" spans="2:13" ht="5.25" customHeight="1">
      <c r="B230" s="11"/>
    </row>
    <row r="231" spans="2:13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</row>
    <row r="232" spans="2:13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</row>
    <row r="233" spans="2:13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</row>
    <row r="234" spans="2:13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3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</row>
    <row r="236" spans="2:13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3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3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</row>
    <row r="239" spans="2:13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</row>
    <row r="240" spans="2:13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-56872</v>
      </c>
      <c r="J240" s="43">
        <f>+C225</f>
        <v>-38515</v>
      </c>
      <c r="K240" s="43">
        <f>+D225</f>
        <v>-14305</v>
      </c>
      <c r="L240" s="43">
        <f>+E225</f>
        <v>1916</v>
      </c>
      <c r="M240" s="43">
        <f>+F225</f>
        <v>-5968</v>
      </c>
    </row>
    <row r="241" spans="2:13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</row>
    <row r="242" spans="2:13" s="19" customFormat="1" ht="15">
      <c r="B242" s="38">
        <f>B243+B245</f>
        <v>38053</v>
      </c>
      <c r="C242" s="38">
        <f t="shared" ref="C242:F242" si="3">C243+C245</f>
        <v>12940</v>
      </c>
      <c r="D242" s="38">
        <f t="shared" si="3"/>
        <v>14957</v>
      </c>
      <c r="E242" s="38">
        <f t="shared" si="3"/>
        <v>9889</v>
      </c>
      <c r="F242" s="38">
        <f t="shared" si="3"/>
        <v>267</v>
      </c>
      <c r="G242" s="61" t="s">
        <v>220</v>
      </c>
      <c r="H242" s="61" t="s">
        <v>221</v>
      </c>
      <c r="I242" s="39"/>
      <c r="J242" s="39"/>
      <c r="K242" s="39"/>
      <c r="L242" s="39"/>
      <c r="M242" s="39"/>
    </row>
    <row r="243" spans="2:13" s="17" customFormat="1" ht="15">
      <c r="B243" s="42">
        <v>37271</v>
      </c>
      <c r="C243" s="42">
        <v>12183</v>
      </c>
      <c r="D243" s="42">
        <v>14927</v>
      </c>
      <c r="E243" s="42">
        <v>9894</v>
      </c>
      <c r="F243" s="42">
        <v>267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</row>
    <row r="244" spans="2:13" s="17" customFormat="1" ht="15">
      <c r="B244" s="38">
        <f>-B25</f>
        <v>-31884</v>
      </c>
      <c r="C244" s="38">
        <f t="shared" ref="C244:F244" si="4">-C25</f>
        <v>-10610</v>
      </c>
      <c r="D244" s="38">
        <f t="shared" si="4"/>
        <v>-14178</v>
      </c>
      <c r="E244" s="38">
        <f t="shared" si="4"/>
        <v>-6770</v>
      </c>
      <c r="F244" s="38">
        <f t="shared" si="4"/>
        <v>-326</v>
      </c>
      <c r="G244" s="61" t="s">
        <v>118</v>
      </c>
      <c r="H244" s="61" t="s">
        <v>15</v>
      </c>
      <c r="I244" s="38"/>
      <c r="J244" s="38"/>
      <c r="K244" s="38"/>
      <c r="L244" s="38"/>
      <c r="M244" s="38"/>
    </row>
    <row r="245" spans="2:13" s="17" customFormat="1" ht="15">
      <c r="B245" s="42">
        <v>782</v>
      </c>
      <c r="C245" s="42">
        <v>757</v>
      </c>
      <c r="D245" s="42">
        <v>30</v>
      </c>
      <c r="E245" s="42">
        <v>-5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</row>
    <row r="246" spans="2:13" s="17" customFormat="1" ht="15">
      <c r="B246" s="38">
        <v>695</v>
      </c>
      <c r="C246" s="38">
        <v>331</v>
      </c>
      <c r="D246" s="38">
        <v>35</v>
      </c>
      <c r="E246" s="38">
        <v>342</v>
      </c>
      <c r="F246" s="38">
        <v>-13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3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</row>
    <row r="248" spans="2:13" s="21" customFormat="1" ht="16.149999999999999" customHeight="1">
      <c r="B248" s="41">
        <f>+I240-B243-B244-B245-B246</f>
        <v>-63736</v>
      </c>
      <c r="C248" s="41">
        <f>+J240-C243-C244-C245-C246</f>
        <v>-41176</v>
      </c>
      <c r="D248" s="41">
        <f>+K240-D243-D244-D245-D246</f>
        <v>-15119</v>
      </c>
      <c r="E248" s="41">
        <f>+L240-E243-E244-E245-E246</f>
        <v>-1545</v>
      </c>
      <c r="F248" s="41">
        <f>+M240-F243-F244-F245-F246</f>
        <v>-5896</v>
      </c>
      <c r="G248" s="86" t="s">
        <v>117</v>
      </c>
      <c r="H248" s="86" t="s">
        <v>148</v>
      </c>
      <c r="I248" s="41"/>
      <c r="J248" s="41"/>
      <c r="K248" s="41"/>
      <c r="L248" s="41"/>
      <c r="M248" s="41"/>
    </row>
    <row r="249" spans="2:13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</row>
    <row r="250" spans="2:13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</row>
    <row r="251" spans="2:13" ht="12.75" customHeight="1"/>
  </sheetData>
  <protectedRanges>
    <protectedRange sqref="C166:F166" name="Cuenta_renta_disponible_2"/>
    <protectedRange sqref="C103:F103 C117:F118 J103:M104 J106:M108 J116:M116" name="Cuenta_renta_secundaria_2"/>
    <protectedRange sqref="C47:F47 C49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D110:F112" name="Cuenta_renta_secundaria_2_2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3" priority="2" operator="notEqual">
      <formula>B47+B48</formula>
    </cfRule>
  </conditionalFormatting>
  <conditionalFormatting sqref="B109:F109">
    <cfRule type="cellIs" dxfId="2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1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293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51025</v>
      </c>
      <c r="H16" s="38">
        <f>+C46+C51+C52+C21+C25</f>
        <v>34176</v>
      </c>
      <c r="I16" s="38">
        <f>+D46+D51+D52+D21+D25</f>
        <v>16849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3407</v>
      </c>
      <c r="H17" s="39">
        <v>807</v>
      </c>
      <c r="I17" s="39">
        <v>2600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3061</v>
      </c>
      <c r="H18" s="39">
        <v>221</v>
      </c>
      <c r="I18" s="39">
        <v>2840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44557</v>
      </c>
      <c r="H19" s="39">
        <f>+H16-H17-H18</f>
        <v>33148</v>
      </c>
      <c r="I19" s="39">
        <f>+I16-I17-I18</f>
        <v>11409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921</v>
      </c>
      <c r="H20" s="47">
        <v>696</v>
      </c>
      <c r="I20" s="47">
        <v>225</v>
      </c>
    </row>
    <row r="21" spans="2:9" s="17" customFormat="1" ht="16.149999999999999" customHeight="1">
      <c r="B21" s="38">
        <v>12503</v>
      </c>
      <c r="C21" s="38">
        <v>6317</v>
      </c>
      <c r="D21" s="38">
        <v>6186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38522</v>
      </c>
      <c r="C23" s="41">
        <f>+H16-C21</f>
        <v>27859</v>
      </c>
      <c r="D23" s="41">
        <f>+I16-D21</f>
        <v>10663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10610</v>
      </c>
      <c r="C25" s="38">
        <v>6861</v>
      </c>
      <c r="D25" s="38">
        <v>3749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27912</v>
      </c>
      <c r="C27" s="41">
        <f>+C23-C25</f>
        <v>20998</v>
      </c>
      <c r="D27" s="41">
        <f>+D23-D25</f>
        <v>6914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27912</v>
      </c>
      <c r="H44" s="43">
        <f>+C27</f>
        <v>20998</v>
      </c>
      <c r="I44" s="43">
        <f>+D27</f>
        <v>6914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27697</v>
      </c>
      <c r="C46" s="38">
        <v>20958</v>
      </c>
      <c r="D46" s="38">
        <v>6739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21797</v>
      </c>
      <c r="C47" s="39">
        <v>16120</v>
      </c>
      <c r="D47" s="39">
        <v>5677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5900</v>
      </c>
      <c r="C48" s="39">
        <f>SUM(C49:C50)</f>
        <v>4838</v>
      </c>
      <c r="D48" s="39">
        <f>SUM(D49:D50)</f>
        <v>1062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3267</v>
      </c>
      <c r="C49" s="96">
        <v>2229</v>
      </c>
      <c r="D49" s="96">
        <v>1038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2633</v>
      </c>
      <c r="C50" s="96">
        <v>2609</v>
      </c>
      <c r="D50" s="96">
        <v>24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215</v>
      </c>
      <c r="C51" s="38">
        <v>40</v>
      </c>
      <c r="D51" s="38">
        <v>175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112105</v>
      </c>
      <c r="H70" s="38">
        <f>+H71+H75</f>
        <v>110106</v>
      </c>
      <c r="I70" s="38">
        <f>+I71+I75</f>
        <v>1999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107432</v>
      </c>
      <c r="H71" s="39">
        <f>+H72+H73+H74</f>
        <v>107024</v>
      </c>
      <c r="I71" s="39">
        <f>+I72+I73+I74</f>
        <v>408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83792</v>
      </c>
      <c r="H72" s="39">
        <v>83792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17</v>
      </c>
      <c r="H73" s="39">
        <v>17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23623</v>
      </c>
      <c r="H74" s="39">
        <v>23215</v>
      </c>
      <c r="I74" s="39">
        <v>408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4673</v>
      </c>
      <c r="H75" s="39">
        <v>3082</v>
      </c>
      <c r="I75" s="39">
        <v>1591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-16369</v>
      </c>
      <c r="H76" s="38">
        <f>+H77+H78</f>
        <v>-15508</v>
      </c>
      <c r="I76" s="38">
        <f>+I77+I78</f>
        <v>-861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-13369</v>
      </c>
      <c r="H77" s="39">
        <v>-13271</v>
      </c>
      <c r="I77" s="39">
        <v>-98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-3000</v>
      </c>
      <c r="H78" s="39">
        <v>-2237</v>
      </c>
      <c r="I78" s="39">
        <v>-763</v>
      </c>
    </row>
    <row r="79" spans="2:9" s="17" customFormat="1" ht="16.149999999999999" customHeight="1">
      <c r="B79" s="38">
        <f>+B80+B81+B82</f>
        <v>28598</v>
      </c>
      <c r="C79" s="38">
        <f>+C80+C81+C82</f>
        <v>28373</v>
      </c>
      <c r="D79" s="38">
        <f>+D80+D81+D82</f>
        <v>491</v>
      </c>
      <c r="E79" s="77" t="s">
        <v>48</v>
      </c>
      <c r="F79" s="61" t="s">
        <v>49</v>
      </c>
      <c r="G79" s="38">
        <f>G80+G81+G82</f>
        <v>6746</v>
      </c>
      <c r="H79" s="38">
        <f>+H80+H81+H82</f>
        <v>6017</v>
      </c>
      <c r="I79" s="38">
        <f>+I80+I81+I82</f>
        <v>995</v>
      </c>
    </row>
    <row r="80" spans="2:9" s="19" customFormat="1" ht="16.149999999999999" customHeight="1">
      <c r="B80" s="39">
        <v>28593</v>
      </c>
      <c r="C80" s="48">
        <v>28368</v>
      </c>
      <c r="D80" s="48">
        <v>491</v>
      </c>
      <c r="E80" s="27" t="s">
        <v>50</v>
      </c>
      <c r="F80" s="27" t="s">
        <v>133</v>
      </c>
      <c r="G80" s="48">
        <v>2689</v>
      </c>
      <c r="H80" s="48">
        <v>2301</v>
      </c>
      <c r="I80" s="48">
        <v>654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3462</v>
      </c>
      <c r="H81" s="48">
        <v>3121</v>
      </c>
      <c r="I81" s="48">
        <v>341</v>
      </c>
    </row>
    <row r="82" spans="2:9" s="19" customFormat="1" ht="16.149999999999999" customHeight="1">
      <c r="B82" s="39">
        <v>5</v>
      </c>
      <c r="C82" s="48">
        <v>5</v>
      </c>
      <c r="D82" s="48">
        <v>0</v>
      </c>
      <c r="E82" s="27" t="s">
        <v>53</v>
      </c>
      <c r="F82" s="27" t="s">
        <v>54</v>
      </c>
      <c r="G82" s="48">
        <v>595</v>
      </c>
      <c r="H82" s="48">
        <v>595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73884</v>
      </c>
      <c r="C85" s="41">
        <f>+H68+H70+H76+H79-C79</f>
        <v>72242</v>
      </c>
      <c r="D85" s="41">
        <f>+I68+I70+I76+I79-D79</f>
        <v>1642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73884</v>
      </c>
      <c r="H100" s="43">
        <f>+C85</f>
        <v>72242</v>
      </c>
      <c r="I100" s="43">
        <f>+D85</f>
        <v>1642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46</v>
      </c>
      <c r="C102" s="38">
        <f>+C103+C104</f>
        <v>0</v>
      </c>
      <c r="D102" s="38">
        <f>+D103+D104</f>
        <v>46</v>
      </c>
      <c r="E102" s="77" t="s">
        <v>58</v>
      </c>
      <c r="F102" s="61" t="s">
        <v>59</v>
      </c>
      <c r="G102" s="38">
        <f>+G103+G104</f>
        <v>100348</v>
      </c>
      <c r="H102" s="38">
        <f>+H103+H104</f>
        <v>100034</v>
      </c>
      <c r="I102" s="38">
        <f>+I103+I104</f>
        <v>314</v>
      </c>
    </row>
    <row r="103" spans="2:9" s="19" customFormat="1" ht="16.149999999999999" customHeight="1">
      <c r="B103" s="39">
        <v>46</v>
      </c>
      <c r="C103" s="39">
        <v>0</v>
      </c>
      <c r="D103" s="39">
        <v>46</v>
      </c>
      <c r="E103" s="69" t="s">
        <v>60</v>
      </c>
      <c r="F103" s="70" t="s">
        <v>61</v>
      </c>
      <c r="G103" s="39">
        <v>99916</v>
      </c>
      <c r="H103" s="39">
        <v>99916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432</v>
      </c>
      <c r="H104" s="39">
        <v>118</v>
      </c>
      <c r="I104" s="39">
        <v>314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9723</v>
      </c>
      <c r="H105" s="38">
        <f>+H106+H107+H108</f>
        <v>6934</v>
      </c>
      <c r="I105" s="38">
        <f>+I106+I107+I108</f>
        <v>2789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2292</v>
      </c>
      <c r="H106" s="39">
        <v>0</v>
      </c>
      <c r="I106" s="39">
        <v>2292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6113</v>
      </c>
      <c r="H107" s="39">
        <v>6089</v>
      </c>
      <c r="I107" s="39">
        <v>24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1318</v>
      </c>
      <c r="H108" s="39">
        <v>845</v>
      </c>
      <c r="I108" s="39">
        <v>473</v>
      </c>
    </row>
    <row r="109" spans="2:9" s="17" customFormat="1" ht="15">
      <c r="B109" s="38">
        <v>23836</v>
      </c>
      <c r="C109" s="38">
        <v>21537</v>
      </c>
      <c r="D109" s="38">
        <v>2299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20661</v>
      </c>
      <c r="C111" s="39">
        <v>18443</v>
      </c>
      <c r="D111" s="39">
        <v>2218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3175</v>
      </c>
      <c r="C112" s="39">
        <v>3094</v>
      </c>
      <c r="D112" s="39">
        <v>81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179924</v>
      </c>
      <c r="C113" s="38">
        <f>+C114+C115+C116+C117+C118+C119</f>
        <v>186516</v>
      </c>
      <c r="D113" s="38">
        <f>+D114+D115+D116+D117+D118+D119</f>
        <v>1547</v>
      </c>
      <c r="E113" s="77" t="s">
        <v>69</v>
      </c>
      <c r="F113" s="61" t="s">
        <v>70</v>
      </c>
      <c r="G113" s="38">
        <f>+G114+G115+G116+G117+G118+G119</f>
        <v>35944</v>
      </c>
      <c r="H113" s="38">
        <f>+H114+H115+H116+H117+H118+H119</f>
        <v>33105</v>
      </c>
      <c r="I113" s="38">
        <f>+I114+I115+I116+I117+I118+I119</f>
        <v>10978</v>
      </c>
    </row>
    <row r="114" spans="2:10" s="19" customFormat="1" ht="16.149999999999999" customHeight="1">
      <c r="B114" s="39">
        <v>542</v>
      </c>
      <c r="C114" s="39">
        <v>142</v>
      </c>
      <c r="D114" s="39">
        <v>400</v>
      </c>
      <c r="E114" s="69" t="s">
        <v>71</v>
      </c>
      <c r="F114" s="70" t="s">
        <v>72</v>
      </c>
      <c r="G114" s="39">
        <f>SUM(H114:I114)</f>
        <v>974</v>
      </c>
      <c r="H114" s="39"/>
      <c r="I114" s="39">
        <v>974</v>
      </c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f>SUM(H115:I115)</f>
        <v>111</v>
      </c>
      <c r="H115" s="39">
        <v>107</v>
      </c>
      <c r="I115" s="39">
        <v>4</v>
      </c>
    </row>
    <row r="116" spans="2:10" s="19" customFormat="1" ht="16.149999999999999" customHeight="1">
      <c r="B116" s="39">
        <v>161228</v>
      </c>
      <c r="C116" s="39">
        <v>168920</v>
      </c>
      <c r="D116" s="39">
        <v>447</v>
      </c>
      <c r="E116" s="69" t="s">
        <v>75</v>
      </c>
      <c r="F116" s="70" t="s">
        <v>160</v>
      </c>
      <c r="G116" s="39">
        <v>28625</v>
      </c>
      <c r="H116" s="39">
        <v>28552</v>
      </c>
      <c r="I116" s="39">
        <v>8212</v>
      </c>
    </row>
    <row r="117" spans="2:10" s="19" customFormat="1" ht="16.149999999999999" customHeight="1">
      <c r="B117" s="39">
        <v>1890</v>
      </c>
      <c r="C117" s="39">
        <v>1646</v>
      </c>
      <c r="D117" s="39">
        <v>244</v>
      </c>
      <c r="E117" s="69" t="s">
        <v>76</v>
      </c>
      <c r="F117" s="70" t="s">
        <v>77</v>
      </c>
      <c r="G117" s="39">
        <v>2845</v>
      </c>
      <c r="H117" s="39">
        <v>2554</v>
      </c>
      <c r="I117" s="39">
        <v>291</v>
      </c>
    </row>
    <row r="118" spans="2:10" s="19" customFormat="1" ht="16.149999999999999" customHeight="1">
      <c r="B118" s="39">
        <v>4186</v>
      </c>
      <c r="C118" s="39">
        <v>3730</v>
      </c>
      <c r="D118" s="39">
        <v>456</v>
      </c>
      <c r="E118" s="27" t="s">
        <v>78</v>
      </c>
      <c r="F118" s="27" t="s">
        <v>79</v>
      </c>
      <c r="G118" s="39">
        <v>3389</v>
      </c>
      <c r="H118" s="39">
        <v>1892</v>
      </c>
      <c r="I118" s="39">
        <v>1497</v>
      </c>
    </row>
    <row r="119" spans="2:10" s="51" customFormat="1" ht="16.149999999999999" customHeight="1">
      <c r="B119" s="39">
        <v>12078</v>
      </c>
      <c r="C119" s="39">
        <v>12078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16093</v>
      </c>
      <c r="C122" s="41">
        <f>+H100+H102+H105+H113-C102-C109-C113</f>
        <v>4262</v>
      </c>
      <c r="D122" s="41">
        <f>+I100+I102+I105+I113-D102-D109-D113</f>
        <v>11831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16093</v>
      </c>
      <c r="H137" s="43">
        <f>+C122</f>
        <v>4262</v>
      </c>
      <c r="I137" s="43">
        <f>+D122</f>
        <v>11831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4293</v>
      </c>
      <c r="C139" s="38">
        <f>+C140+C141</f>
        <v>2773</v>
      </c>
      <c r="D139" s="38">
        <f>+D140+D141</f>
        <v>1520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2201</v>
      </c>
      <c r="C140" s="39">
        <v>1414</v>
      </c>
      <c r="D140" s="39">
        <v>787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2092</v>
      </c>
      <c r="C141" s="39">
        <v>1359</v>
      </c>
      <c r="D141" s="39">
        <v>733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11800</v>
      </c>
      <c r="C144" s="41">
        <f>+H137-C139</f>
        <v>1489</v>
      </c>
      <c r="D144" s="41">
        <f>+I137-D139</f>
        <v>10311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16093</v>
      </c>
      <c r="H161" s="43">
        <f>+C122</f>
        <v>4262</v>
      </c>
      <c r="I161" s="43">
        <f>+D122</f>
        <v>11831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45728</v>
      </c>
      <c r="C163" s="38">
        <f>+H16-H17-H18+C141-H20</f>
        <v>33811</v>
      </c>
      <c r="D163" s="38">
        <f>+I16-I17-I18+D141-I20</f>
        <v>11917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4293</v>
      </c>
      <c r="C164" s="39">
        <f>+C139</f>
        <v>2773</v>
      </c>
      <c r="D164" s="39">
        <f>+D139</f>
        <v>1520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41435</v>
      </c>
      <c r="C165" s="39">
        <f>+C163-C164</f>
        <v>31038</v>
      </c>
      <c r="D165" s="39">
        <f>+D163-D164</f>
        <v>10397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-29635</v>
      </c>
      <c r="C169" s="41">
        <f>+H161-C163-C166</f>
        <v>-29549</v>
      </c>
      <c r="D169" s="41">
        <f>+I161-D163-D166</f>
        <v>-86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11800</v>
      </c>
      <c r="H184" s="43">
        <f>+C144</f>
        <v>1489</v>
      </c>
      <c r="I184" s="43">
        <f>+D144</f>
        <v>10311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41435</v>
      </c>
      <c r="C186" s="38">
        <f>+C187</f>
        <v>31038</v>
      </c>
      <c r="D186" s="38">
        <f>+D187</f>
        <v>10397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41435</v>
      </c>
      <c r="C187" s="39">
        <f t="shared" si="0"/>
        <v>31038</v>
      </c>
      <c r="D187" s="39">
        <f t="shared" si="0"/>
        <v>10397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-29635</v>
      </c>
      <c r="C191" s="41">
        <f>+H184-C186</f>
        <v>-29549</v>
      </c>
      <c r="D191" s="41">
        <f>+I184-D186</f>
        <v>-86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-29635</v>
      </c>
      <c r="H209" s="43">
        <f>+C191</f>
        <v>-29549</v>
      </c>
      <c r="I209" s="43">
        <f>+D191</f>
        <v>-86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5701</v>
      </c>
      <c r="H211" s="38">
        <f>+H212+H213+H214</f>
        <v>4438</v>
      </c>
      <c r="I211" s="38">
        <f>+I212+I213+I214</f>
        <v>6223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490</v>
      </c>
      <c r="H212" s="39">
        <v>256</v>
      </c>
      <c r="I212" s="39">
        <v>234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4602</v>
      </c>
      <c r="H213" s="39">
        <v>4097</v>
      </c>
      <c r="I213" s="39">
        <v>505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609</v>
      </c>
      <c r="H214" s="39">
        <v>85</v>
      </c>
      <c r="I214" s="39">
        <v>5484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197</v>
      </c>
      <c r="H216" s="40">
        <v>35</v>
      </c>
      <c r="I216" s="40">
        <v>5122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-14581</v>
      </c>
      <c r="H217" s="38">
        <f>+H218+H219+H220</f>
        <v>-16827</v>
      </c>
      <c r="I217" s="38">
        <f>+I218+I219+I220</f>
        <v>-2714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-3564</v>
      </c>
      <c r="H219" s="39">
        <v>-2381</v>
      </c>
      <c r="I219" s="39">
        <v>-1183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-11017</v>
      </c>
      <c r="H220" s="39">
        <v>-14446</v>
      </c>
      <c r="I220" s="39">
        <v>-1531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-4741</v>
      </c>
      <c r="H222" s="40">
        <v>-8973</v>
      </c>
      <c r="I222" s="40">
        <v>-728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-38515</v>
      </c>
      <c r="C225" s="41">
        <f>+H209+H211+H217</f>
        <v>-41938</v>
      </c>
      <c r="D225" s="41">
        <f>+I209+I211+I217</f>
        <v>3423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-38515</v>
      </c>
      <c r="H240" s="43">
        <f>+C225</f>
        <v>-41938</v>
      </c>
      <c r="I240" s="43">
        <f>+D225</f>
        <v>3423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9" customFormat="1" ht="15">
      <c r="B242" s="38">
        <f>B243+B245</f>
        <v>12940</v>
      </c>
      <c r="C242" s="38">
        <f t="shared" ref="C242:D242" si="1">C243+C245</f>
        <v>9231</v>
      </c>
      <c r="D242" s="38">
        <f t="shared" si="1"/>
        <v>3709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12183</v>
      </c>
      <c r="C243" s="42">
        <v>8478</v>
      </c>
      <c r="D243" s="42">
        <v>3705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-10610</v>
      </c>
      <c r="C244" s="38">
        <v>-6861</v>
      </c>
      <c r="D244" s="38">
        <v>-3749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757</v>
      </c>
      <c r="C245" s="42">
        <v>753</v>
      </c>
      <c r="D245" s="42">
        <v>4</v>
      </c>
      <c r="E245" s="124" t="s">
        <v>143</v>
      </c>
      <c r="F245" s="125" t="s">
        <v>124</v>
      </c>
      <c r="G245" s="38"/>
      <c r="H245" s="38"/>
      <c r="I245" s="38"/>
    </row>
    <row r="246" spans="2:9" s="17" customFormat="1" ht="15">
      <c r="B246" s="38">
        <v>331</v>
      </c>
      <c r="C246" s="38">
        <v>58</v>
      </c>
      <c r="D246" s="38">
        <v>273</v>
      </c>
      <c r="E246" s="61" t="s">
        <v>141</v>
      </c>
      <c r="F246" s="95" t="s">
        <v>142</v>
      </c>
      <c r="G246" s="38"/>
      <c r="H246" s="38"/>
      <c r="I246" s="38"/>
    </row>
    <row r="247" spans="2:9" s="19" customFormat="1" ht="5.0999999999999996" customHeight="1">
      <c r="B247" s="39"/>
      <c r="C247" s="39"/>
      <c r="D247" s="39"/>
      <c r="E247" s="29"/>
      <c r="F247" s="66"/>
      <c r="G247" s="39"/>
      <c r="H247" s="39"/>
      <c r="I247" s="39"/>
    </row>
    <row r="248" spans="2:9" s="21" customFormat="1" ht="16.149999999999999" customHeight="1">
      <c r="B248" s="41">
        <f>+G240-B243-B244-B245-B246</f>
        <v>-41176</v>
      </c>
      <c r="C248" s="41">
        <f>+H240-C243-C244-C245-C246</f>
        <v>-44366</v>
      </c>
      <c r="D248" s="41">
        <f>+I240-D243-D244-D245-D246</f>
        <v>3190</v>
      </c>
      <c r="E248" s="86" t="s">
        <v>117</v>
      </c>
      <c r="F248" s="86" t="s">
        <v>148</v>
      </c>
      <c r="G248" s="41"/>
      <c r="H248" s="41"/>
      <c r="I248" s="41"/>
    </row>
    <row r="249" spans="2:9" s="16" customFormat="1" ht="9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  <row r="251" spans="2:9" ht="12.75" customHeight="1"/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233:H237"/>
    <mergeCell ref="I233:I237"/>
    <mergeCell ref="B233:B237"/>
    <mergeCell ref="C233:C237"/>
    <mergeCell ref="D233:D237"/>
    <mergeCell ref="E233:E237"/>
    <mergeCell ref="F233:F237"/>
    <mergeCell ref="G233:G237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</mergeCells>
  <conditionalFormatting sqref="B46:D46">
    <cfRule type="cellIs" dxfId="1" priority="2" operator="notEqual">
      <formula>B47+B48</formula>
    </cfRule>
  </conditionalFormatting>
  <conditionalFormatting sqref="B109:D109">
    <cfRule type="cellIs" dxfId="0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236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87471</v>
      </c>
      <c r="J16" s="38">
        <f>+C46+C51+C52+C21+C25</f>
        <v>27363</v>
      </c>
      <c r="K16" s="38">
        <f>+D46+D51+D52+D21+D25</f>
        <v>33358</v>
      </c>
      <c r="L16" s="38">
        <f>+E46+E51+E52+E21+E25</f>
        <v>18431</v>
      </c>
      <c r="M16" s="38">
        <f>+F46+F51+F52+F21+F25</f>
        <v>8319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5296</v>
      </c>
      <c r="J17" s="39">
        <v>1224</v>
      </c>
      <c r="K17" s="39">
        <v>1247</v>
      </c>
      <c r="L17" s="39">
        <v>2526</v>
      </c>
      <c r="M17" s="39">
        <v>299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2892</v>
      </c>
      <c r="J18" s="39">
        <v>1277</v>
      </c>
      <c r="K18" s="39">
        <v>1344</v>
      </c>
      <c r="L18" s="39">
        <v>260</v>
      </c>
      <c r="M18" s="39">
        <v>11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79283</v>
      </c>
      <c r="J19" s="39">
        <f>+J16-J17-J18</f>
        <v>24862</v>
      </c>
      <c r="K19" s="39">
        <f>+K16-K17-K18</f>
        <v>30767</v>
      </c>
      <c r="L19" s="39">
        <f>+L16-L17-L18</f>
        <v>15645</v>
      </c>
      <c r="M19" s="39">
        <f>+M16-M17-M18</f>
        <v>8009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1343</v>
      </c>
      <c r="J20" s="47">
        <v>194</v>
      </c>
      <c r="K20" s="47">
        <v>930</v>
      </c>
      <c r="L20" s="47">
        <v>219</v>
      </c>
      <c r="M20" s="47">
        <v>0</v>
      </c>
      <c r="O20" s="120"/>
      <c r="P20" s="19"/>
    </row>
    <row r="21" spans="2:16" s="17" customFormat="1" ht="16.149999999999999" customHeight="1">
      <c r="B21" s="38">
        <v>21155</v>
      </c>
      <c r="C21" s="38">
        <v>4305</v>
      </c>
      <c r="D21" s="38">
        <v>6866</v>
      </c>
      <c r="E21" s="38">
        <v>7453</v>
      </c>
      <c r="F21" s="38">
        <v>2531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66316</v>
      </c>
      <c r="C23" s="41">
        <f>+J16-C21</f>
        <v>23058</v>
      </c>
      <c r="D23" s="41">
        <f>+K16-D21</f>
        <v>26492</v>
      </c>
      <c r="E23" s="41">
        <f>+L16-E21</f>
        <v>10978</v>
      </c>
      <c r="F23" s="41">
        <f>+M16-F21</f>
        <v>5788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11405</v>
      </c>
      <c r="C25" s="38">
        <v>5514</v>
      </c>
      <c r="D25" s="38">
        <v>3792</v>
      </c>
      <c r="E25" s="38">
        <v>1918</v>
      </c>
      <c r="F25" s="38">
        <v>181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54911</v>
      </c>
      <c r="C27" s="41">
        <f>+C23-C25</f>
        <v>17544</v>
      </c>
      <c r="D27" s="41">
        <f>+D23-D25</f>
        <v>22700</v>
      </c>
      <c r="E27" s="41">
        <f>+E23-E25</f>
        <v>9060</v>
      </c>
      <c r="F27" s="41">
        <f>+F23-F25</f>
        <v>5607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54911</v>
      </c>
      <c r="J44" s="43">
        <f>+C27</f>
        <v>17544</v>
      </c>
      <c r="K44" s="43">
        <f>+D27</f>
        <v>22700</v>
      </c>
      <c r="L44" s="43">
        <f>+E27</f>
        <v>9060</v>
      </c>
      <c r="M44" s="43">
        <f>+F27</f>
        <v>5607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54859</v>
      </c>
      <c r="C46" s="38">
        <v>17527</v>
      </c>
      <c r="D46" s="38">
        <v>22677</v>
      </c>
      <c r="E46" s="38">
        <v>9059</v>
      </c>
      <c r="F46" s="38">
        <v>5596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f>+C47+D47+E47+F47</f>
        <v>42239</v>
      </c>
      <c r="C47" s="39">
        <v>13294</v>
      </c>
      <c r="D47" s="39">
        <v>17737</v>
      </c>
      <c r="E47" s="39">
        <v>6838</v>
      </c>
      <c r="F47" s="39">
        <v>4370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12620</v>
      </c>
      <c r="C48" s="39">
        <f>SUM(C49:C50)</f>
        <v>4233</v>
      </c>
      <c r="D48" s="39">
        <f>SUM(D49:D50)</f>
        <v>4940</v>
      </c>
      <c r="E48" s="39">
        <f>SUM(E49:E50)</f>
        <v>2221</v>
      </c>
      <c r="F48" s="39">
        <f>SUM(F49:F50)</f>
        <v>1226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f t="shared" ref="B49:B50" si="0">+C49+D49+E49+F49</f>
        <v>7995</v>
      </c>
      <c r="C49" s="96">
        <v>1528</v>
      </c>
      <c r="D49" s="96">
        <v>3281</v>
      </c>
      <c r="E49" s="96">
        <v>2043</v>
      </c>
      <c r="F49" s="96">
        <v>1143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f t="shared" si="0"/>
        <v>4625</v>
      </c>
      <c r="C50" s="96">
        <v>2705</v>
      </c>
      <c r="D50" s="96">
        <v>1659</v>
      </c>
      <c r="E50" s="96">
        <v>178</v>
      </c>
      <c r="F50" s="96">
        <v>83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52</v>
      </c>
      <c r="C51" s="38">
        <v>17</v>
      </c>
      <c r="D51" s="38">
        <v>23</v>
      </c>
      <c r="E51" s="38">
        <v>1</v>
      </c>
      <c r="F51" s="38">
        <v>11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53959</v>
      </c>
      <c r="J70" s="38">
        <f>+J71+J75</f>
        <v>37685</v>
      </c>
      <c r="K70" s="38">
        <f>+K71+K75</f>
        <v>6418</v>
      </c>
      <c r="L70" s="38">
        <f>+L71+L75</f>
        <v>9856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47752</v>
      </c>
      <c r="J71" s="39">
        <f>+J72+J73+J74</f>
        <v>37619</v>
      </c>
      <c r="K71" s="39">
        <f>+K72+K73+K74</f>
        <v>6223</v>
      </c>
      <c r="L71" s="39">
        <f>+L72+L73+L74</f>
        <v>3910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27489</v>
      </c>
      <c r="J72" s="39">
        <v>24441</v>
      </c>
      <c r="K72" s="39">
        <v>972</v>
      </c>
      <c r="L72" s="39">
        <v>2076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117</v>
      </c>
      <c r="J73" s="39">
        <v>22</v>
      </c>
      <c r="K73" s="39">
        <v>68</v>
      </c>
      <c r="L73" s="39">
        <v>27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20146</v>
      </c>
      <c r="J74" s="39">
        <v>13156</v>
      </c>
      <c r="K74" s="39">
        <v>5183</v>
      </c>
      <c r="L74" s="39">
        <v>1807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6207</v>
      </c>
      <c r="J75" s="39">
        <v>66</v>
      </c>
      <c r="K75" s="39">
        <v>195</v>
      </c>
      <c r="L75" s="39">
        <v>5946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-4745</v>
      </c>
      <c r="J76" s="38">
        <f>+J77+J78</f>
        <v>-1776</v>
      </c>
      <c r="K76" s="38">
        <f>+K77+K78</f>
        <v>-1151</v>
      </c>
      <c r="L76" s="38">
        <f>+L77+L78</f>
        <v>-721</v>
      </c>
      <c r="M76" s="38">
        <f>+M77+M78</f>
        <v>-1097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-2732</v>
      </c>
      <c r="J77" s="39">
        <v>-1305</v>
      </c>
      <c r="K77" s="39">
        <v>-712</v>
      </c>
      <c r="L77" s="39">
        <v>-715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-2013</v>
      </c>
      <c r="J78" s="39">
        <v>-471</v>
      </c>
      <c r="K78" s="39">
        <v>-439</v>
      </c>
      <c r="L78" s="39">
        <v>-6</v>
      </c>
      <c r="M78" s="39">
        <v>-1097</v>
      </c>
      <c r="O78" s="120"/>
    </row>
    <row r="79" spans="2:16" s="17" customFormat="1" ht="16.149999999999999" customHeight="1">
      <c r="B79" s="38">
        <f>+B80+B81+B82</f>
        <v>23548</v>
      </c>
      <c r="C79" s="38">
        <f>+C80+C81+C82</f>
        <v>19758</v>
      </c>
      <c r="D79" s="38">
        <f>+D80+D81+D82</f>
        <v>2344</v>
      </c>
      <c r="E79" s="38">
        <f>+E80+E81+E82</f>
        <v>1434</v>
      </c>
      <c r="F79" s="38">
        <f>+F80+F81+F82</f>
        <v>12</v>
      </c>
      <c r="G79" s="77" t="s">
        <v>48</v>
      </c>
      <c r="H79" s="61" t="s">
        <v>49</v>
      </c>
      <c r="I79" s="38">
        <f>I80+I81+I82</f>
        <v>7618</v>
      </c>
      <c r="J79" s="38">
        <f>+J80+J81+J82</f>
        <v>6164</v>
      </c>
      <c r="K79" s="38">
        <f>+K80+K81+K82</f>
        <v>466</v>
      </c>
      <c r="L79" s="38">
        <f>+L80+L81+L82</f>
        <v>625</v>
      </c>
      <c r="M79" s="38">
        <f>+M80+M81+M82</f>
        <v>363</v>
      </c>
      <c r="O79" s="120"/>
    </row>
    <row r="80" spans="2:16" s="19" customFormat="1" ht="16.149999999999999" customHeight="1">
      <c r="B80" s="39">
        <v>23543</v>
      </c>
      <c r="C80" s="48">
        <v>19757</v>
      </c>
      <c r="D80" s="48">
        <v>2343</v>
      </c>
      <c r="E80" s="48">
        <v>1431</v>
      </c>
      <c r="F80" s="48">
        <v>12</v>
      </c>
      <c r="G80" s="27" t="s">
        <v>50</v>
      </c>
      <c r="H80" s="27" t="s">
        <v>133</v>
      </c>
      <c r="I80" s="48">
        <v>2393</v>
      </c>
      <c r="J80" s="48">
        <v>1082</v>
      </c>
      <c r="K80" s="48">
        <v>430</v>
      </c>
      <c r="L80" s="48">
        <v>519</v>
      </c>
      <c r="M80" s="48">
        <v>362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5202</v>
      </c>
      <c r="J81" s="48">
        <v>5082</v>
      </c>
      <c r="K81" s="48">
        <v>15</v>
      </c>
      <c r="L81" s="48">
        <v>104</v>
      </c>
      <c r="M81" s="48">
        <v>1</v>
      </c>
      <c r="O81" s="120"/>
    </row>
    <row r="82" spans="2:16" s="19" customFormat="1" ht="16.149999999999999" customHeight="1">
      <c r="B82" s="39">
        <v>5</v>
      </c>
      <c r="C82" s="48">
        <v>1</v>
      </c>
      <c r="D82" s="48">
        <v>1</v>
      </c>
      <c r="E82" s="48">
        <v>3</v>
      </c>
      <c r="F82" s="48">
        <v>0</v>
      </c>
      <c r="G82" s="27" t="s">
        <v>53</v>
      </c>
      <c r="H82" s="27" t="s">
        <v>54</v>
      </c>
      <c r="I82" s="48">
        <v>23</v>
      </c>
      <c r="J82" s="48">
        <v>0</v>
      </c>
      <c r="K82" s="48">
        <v>21</v>
      </c>
      <c r="L82" s="48">
        <v>2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33284</v>
      </c>
      <c r="C85" s="41">
        <f>+J68+J70+J76+J79-C79</f>
        <v>22315</v>
      </c>
      <c r="D85" s="41">
        <f>+K68+K70+K76+K79-D79</f>
        <v>3389</v>
      </c>
      <c r="E85" s="41">
        <f>+L68+L70+L76+L79-E79</f>
        <v>8326</v>
      </c>
      <c r="F85" s="41">
        <f>+M68+M70+M76+M79-F79</f>
        <v>-746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33284</v>
      </c>
      <c r="J100" s="43">
        <f>+C85</f>
        <v>22315</v>
      </c>
      <c r="K100" s="43">
        <f>+D85</f>
        <v>3389</v>
      </c>
      <c r="L100" s="43">
        <f>+E85</f>
        <v>8326</v>
      </c>
      <c r="M100" s="43">
        <f>+F85</f>
        <v>-746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3</v>
      </c>
      <c r="C102" s="38">
        <f>+C103+C104</f>
        <v>3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50406</v>
      </c>
      <c r="J102" s="38">
        <f>+J103+J104</f>
        <v>41672</v>
      </c>
      <c r="K102" s="38">
        <f>+K103+K104</f>
        <v>4797</v>
      </c>
      <c r="L102" s="38">
        <f>+L103+L104</f>
        <v>3937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3</v>
      </c>
      <c r="C103" s="39">
        <v>3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48505</v>
      </c>
      <c r="J103" s="39">
        <v>41339</v>
      </c>
      <c r="K103" s="39">
        <v>4278</v>
      </c>
      <c r="L103" s="39">
        <v>2888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1901</v>
      </c>
      <c r="J104" s="39">
        <v>333</v>
      </c>
      <c r="K104" s="39">
        <v>519</v>
      </c>
      <c r="L104" s="39">
        <v>1049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63111</v>
      </c>
      <c r="J105" s="38">
        <f>+J106+J107+J108</f>
        <v>6364</v>
      </c>
      <c r="K105" s="38">
        <f>+K106+K107+K108</f>
        <v>109</v>
      </c>
      <c r="L105" s="38">
        <f>+L106+L107+L108</f>
        <v>178</v>
      </c>
      <c r="M105" s="38">
        <f>+M106+M107+M108</f>
        <v>56460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41383</v>
      </c>
      <c r="J106" s="39">
        <v>1013</v>
      </c>
      <c r="K106" s="39">
        <v>0</v>
      </c>
      <c r="L106" s="39">
        <v>0</v>
      </c>
      <c r="M106" s="39">
        <v>40370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4625</v>
      </c>
      <c r="J107" s="39">
        <v>4255</v>
      </c>
      <c r="K107" s="39">
        <v>109</v>
      </c>
      <c r="L107" s="39">
        <v>178</v>
      </c>
      <c r="M107" s="39">
        <v>83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17103</v>
      </c>
      <c r="J108" s="39">
        <v>1096</v>
      </c>
      <c r="K108" s="39">
        <v>0</v>
      </c>
      <c r="L108" s="39">
        <v>0</v>
      </c>
      <c r="M108" s="39">
        <v>16007</v>
      </c>
      <c r="O108" s="120"/>
      <c r="P108" s="17"/>
    </row>
    <row r="109" spans="2:16" s="17" customFormat="1" ht="15">
      <c r="B109" s="38">
        <v>65520</v>
      </c>
      <c r="C109" s="38">
        <v>6521</v>
      </c>
      <c r="D109" s="38">
        <v>507</v>
      </c>
      <c r="E109" s="38">
        <v>296</v>
      </c>
      <c r="F109" s="38">
        <v>58196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56105</v>
      </c>
      <c r="C110" s="39">
        <v>0</v>
      </c>
      <c r="D110" s="39">
        <v>0</v>
      </c>
      <c r="E110" s="39">
        <v>0</v>
      </c>
      <c r="F110" s="39">
        <v>56105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6074</v>
      </c>
      <c r="C111" s="39">
        <v>5704</v>
      </c>
      <c r="D111" s="39">
        <v>109</v>
      </c>
      <c r="E111" s="39">
        <v>178</v>
      </c>
      <c r="F111" s="39">
        <v>83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3341</v>
      </c>
      <c r="C112" s="39">
        <v>817</v>
      </c>
      <c r="D112" s="39">
        <v>398</v>
      </c>
      <c r="E112" s="39">
        <v>118</v>
      </c>
      <c r="F112" s="39">
        <v>2008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8317</v>
      </c>
      <c r="C113" s="38">
        <f>+C114+C115+C116+C117+C118+C119</f>
        <v>52077</v>
      </c>
      <c r="D113" s="38">
        <f>+D114+D115+D116+D117+D118+D119</f>
        <v>3203</v>
      </c>
      <c r="E113" s="38">
        <f>+E114+E115+E116+E117+E118+E119</f>
        <v>5505</v>
      </c>
      <c r="F113" s="38">
        <f>+F114+F115+F116+F117+F118+F119</f>
        <v>15337</v>
      </c>
      <c r="G113" s="77" t="s">
        <v>69</v>
      </c>
      <c r="H113" s="61" t="s">
        <v>70</v>
      </c>
      <c r="I113" s="38">
        <f>+I114+I115+I116+I117+I118+I119</f>
        <v>4303</v>
      </c>
      <c r="J113" s="38">
        <f>+J114+J115+J116+J117+J118+J119</f>
        <v>4016</v>
      </c>
      <c r="K113" s="38">
        <f>+K114+K115+K116+K117+K118+K119</f>
        <v>33036</v>
      </c>
      <c r="L113" s="38">
        <f>+L114+L115+L116+L117+L118+L119</f>
        <v>10017</v>
      </c>
      <c r="M113" s="38">
        <f>+M114+M115+M116+M117+M118+M119</f>
        <v>25039</v>
      </c>
      <c r="O113" s="19"/>
      <c r="P113" s="19"/>
    </row>
    <row r="114" spans="2:16" s="19" customFormat="1" ht="16.149999999999999" customHeight="1">
      <c r="B114" s="39">
        <v>69</v>
      </c>
      <c r="C114" s="39">
        <v>14</v>
      </c>
      <c r="D114" s="39">
        <v>29</v>
      </c>
      <c r="E114" s="39">
        <v>24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41</v>
      </c>
      <c r="J115" s="39">
        <v>13</v>
      </c>
      <c r="K115" s="39">
        <v>5</v>
      </c>
      <c r="L115" s="39">
        <v>22</v>
      </c>
      <c r="M115" s="39">
        <v>1</v>
      </c>
    </row>
    <row r="116" spans="2:16" s="19" customFormat="1" ht="16.149999999999999" customHeight="1">
      <c r="B116" s="39">
        <v>0</v>
      </c>
      <c r="C116" s="39">
        <v>45840</v>
      </c>
      <c r="D116" s="39">
        <v>1993</v>
      </c>
      <c r="E116" s="39">
        <v>4677</v>
      </c>
      <c r="F116" s="39">
        <v>15295</v>
      </c>
      <c r="G116" s="69" t="s">
        <v>75</v>
      </c>
      <c r="H116" s="70" t="s">
        <v>160</v>
      </c>
      <c r="I116" s="39">
        <v>0</v>
      </c>
      <c r="J116" s="39">
        <v>2401</v>
      </c>
      <c r="K116" s="39">
        <v>32045</v>
      </c>
      <c r="L116" s="39">
        <v>9328</v>
      </c>
      <c r="M116" s="39">
        <v>24031</v>
      </c>
      <c r="O116" s="120"/>
      <c r="P116" s="17"/>
    </row>
    <row r="117" spans="2:16" s="19" customFormat="1" ht="16.149999999999999" customHeight="1">
      <c r="B117" s="39">
        <v>464</v>
      </c>
      <c r="C117" s="39">
        <v>464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1704</v>
      </c>
      <c r="J117" s="39">
        <v>478</v>
      </c>
      <c r="K117" s="39">
        <v>516</v>
      </c>
      <c r="L117" s="39">
        <v>46</v>
      </c>
      <c r="M117" s="39">
        <v>664</v>
      </c>
      <c r="O117" s="120"/>
    </row>
    <row r="118" spans="2:16" s="19" customFormat="1" ht="16.149999999999999" customHeight="1">
      <c r="B118" s="39">
        <v>3072</v>
      </c>
      <c r="C118" s="39">
        <v>1047</v>
      </c>
      <c r="D118" s="39">
        <v>1181</v>
      </c>
      <c r="E118" s="39">
        <v>804</v>
      </c>
      <c r="F118" s="39">
        <v>40</v>
      </c>
      <c r="G118" s="27" t="s">
        <v>78</v>
      </c>
      <c r="H118" s="27" t="s">
        <v>79</v>
      </c>
      <c r="I118" s="39">
        <v>2558</v>
      </c>
      <c r="J118" s="39">
        <v>1124</v>
      </c>
      <c r="K118" s="39">
        <v>470</v>
      </c>
      <c r="L118" s="39">
        <v>621</v>
      </c>
      <c r="M118" s="39">
        <v>343</v>
      </c>
      <c r="O118" s="120"/>
    </row>
    <row r="119" spans="2:16" s="51" customFormat="1" ht="16.149999999999999" customHeight="1">
      <c r="B119" s="39">
        <v>4712</v>
      </c>
      <c r="C119" s="39">
        <v>4712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77264</v>
      </c>
      <c r="C122" s="41">
        <f>+J100+J102+J105+J113-C102-C109-C113</f>
        <v>15766</v>
      </c>
      <c r="D122" s="41">
        <f>+K100+K102+K105+K113-D102-D109-D113</f>
        <v>37621</v>
      </c>
      <c r="E122" s="41">
        <f>+L100+L102+L105+L113-E102-E109-E113</f>
        <v>16657</v>
      </c>
      <c r="F122" s="41">
        <f>+M100+M102+M105+M113-F102-F109-F113</f>
        <v>7220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77264</v>
      </c>
      <c r="J137" s="43">
        <f>+C122</f>
        <v>15766</v>
      </c>
      <c r="K137" s="43">
        <f>+D122</f>
        <v>37621</v>
      </c>
      <c r="L137" s="43">
        <f>+E122</f>
        <v>16657</v>
      </c>
      <c r="M137" s="43">
        <f>+F122</f>
        <v>7220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49507</v>
      </c>
      <c r="C139" s="38">
        <f>+C140+C141</f>
        <v>7126</v>
      </c>
      <c r="D139" s="38">
        <f>+D140+D141</f>
        <v>28295</v>
      </c>
      <c r="E139" s="38">
        <f>+E140+E141</f>
        <v>4586</v>
      </c>
      <c r="F139" s="38">
        <f>+F140+F141</f>
        <v>9500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1">SUM(C140:F140)</f>
        <v>39137</v>
      </c>
      <c r="C140" s="39">
        <v>5860</v>
      </c>
      <c r="D140" s="39">
        <v>21775</v>
      </c>
      <c r="E140" s="39">
        <v>4512</v>
      </c>
      <c r="F140" s="39">
        <v>6990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1"/>
        <v>10370</v>
      </c>
      <c r="C141" s="39">
        <v>1266</v>
      </c>
      <c r="D141" s="39">
        <v>6520</v>
      </c>
      <c r="E141" s="39">
        <v>74</v>
      </c>
      <c r="F141" s="39">
        <v>2510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27757</v>
      </c>
      <c r="C144" s="41">
        <f>+J137-C139</f>
        <v>8640</v>
      </c>
      <c r="D144" s="41">
        <f>+K137-D139</f>
        <v>9326</v>
      </c>
      <c r="E144" s="41">
        <f>+L137-E139</f>
        <v>12071</v>
      </c>
      <c r="F144" s="41">
        <f>+M137-F139</f>
        <v>-2280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77264</v>
      </c>
      <c r="J161" s="43">
        <f>+C122</f>
        <v>15766</v>
      </c>
      <c r="K161" s="43">
        <f>+D122</f>
        <v>37621</v>
      </c>
      <c r="L161" s="43">
        <f>+E122</f>
        <v>16657</v>
      </c>
      <c r="M161" s="43">
        <f>+F122</f>
        <v>7220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88310</v>
      </c>
      <c r="C163" s="38">
        <f>+J16-J17-J18+C141-J20</f>
        <v>25934</v>
      </c>
      <c r="D163" s="38">
        <f>+K16-K17-K18+D141-K20</f>
        <v>36357</v>
      </c>
      <c r="E163" s="38">
        <f>+L16-L17-L18+E141-L20</f>
        <v>15500</v>
      </c>
      <c r="F163" s="38">
        <f>+M16-M17-M18+F141-M20</f>
        <v>10519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49507</v>
      </c>
      <c r="C164" s="39">
        <f>+C139</f>
        <v>7126</v>
      </c>
      <c r="D164" s="39">
        <f>+D139</f>
        <v>28295</v>
      </c>
      <c r="E164" s="39">
        <f>+E139</f>
        <v>4586</v>
      </c>
      <c r="F164" s="39">
        <f>+F139</f>
        <v>9500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38803</v>
      </c>
      <c r="C165" s="39">
        <f>+C163-C164</f>
        <v>18808</v>
      </c>
      <c r="D165" s="39">
        <f>+D163-D164</f>
        <v>8062</v>
      </c>
      <c r="E165" s="39">
        <f>+E163-E164</f>
        <v>10914</v>
      </c>
      <c r="F165" s="39">
        <f>+F163-F164</f>
        <v>1019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-11046</v>
      </c>
      <c r="C169" s="41">
        <f>+J161-C163-C166</f>
        <v>-10168</v>
      </c>
      <c r="D169" s="41">
        <f>+K161-D163-D166</f>
        <v>1264</v>
      </c>
      <c r="E169" s="41">
        <f>+L161-E163-E166</f>
        <v>1157</v>
      </c>
      <c r="F169" s="41">
        <f>+M161-F163-F166</f>
        <v>-3299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27757</v>
      </c>
      <c r="J184" s="43">
        <f>+C144</f>
        <v>8640</v>
      </c>
      <c r="K184" s="43">
        <f>+D144</f>
        <v>9326</v>
      </c>
      <c r="L184" s="43">
        <f>+E144</f>
        <v>12071</v>
      </c>
      <c r="M184" s="43">
        <f>+F144</f>
        <v>-2280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38803</v>
      </c>
      <c r="C186" s="38">
        <f>+C187</f>
        <v>18808</v>
      </c>
      <c r="D186" s="38">
        <f>+D187</f>
        <v>8062</v>
      </c>
      <c r="E186" s="38">
        <f>+E187</f>
        <v>10914</v>
      </c>
      <c r="F186" s="38">
        <f>+F187</f>
        <v>1019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2">+B165</f>
        <v>38803</v>
      </c>
      <c r="C187" s="39">
        <f t="shared" si="2"/>
        <v>18808</v>
      </c>
      <c r="D187" s="39">
        <f t="shared" si="2"/>
        <v>8062</v>
      </c>
      <c r="E187" s="39">
        <f t="shared" si="2"/>
        <v>10914</v>
      </c>
      <c r="F187" s="39">
        <f t="shared" si="2"/>
        <v>1019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-11046</v>
      </c>
      <c r="C191" s="41">
        <f>+J184-C186</f>
        <v>-10168</v>
      </c>
      <c r="D191" s="41">
        <f>+K184-D186</f>
        <v>1264</v>
      </c>
      <c r="E191" s="41">
        <f>+L184-E186</f>
        <v>1157</v>
      </c>
      <c r="F191" s="41">
        <f>+M184-F186</f>
        <v>-3299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-11046</v>
      </c>
      <c r="J209" s="43">
        <f>+C191</f>
        <v>-10168</v>
      </c>
      <c r="K209" s="43">
        <f>+D191</f>
        <v>1264</v>
      </c>
      <c r="L209" s="43">
        <f>+E191</f>
        <v>1157</v>
      </c>
      <c r="M209" s="43">
        <f>+F191</f>
        <v>-3299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6389</v>
      </c>
      <c r="J211" s="38">
        <f>+J212+J213+J214</f>
        <v>2528</v>
      </c>
      <c r="K211" s="38">
        <f>+K212+K213+K214</f>
        <v>4569</v>
      </c>
      <c r="L211" s="38">
        <f>+L212+L213+L214</f>
        <v>2563</v>
      </c>
      <c r="M211" s="38">
        <f>+M212+M213+M214</f>
        <v>290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2453</v>
      </c>
      <c r="J212" s="39">
        <v>630</v>
      </c>
      <c r="K212" s="39">
        <v>1049</v>
      </c>
      <c r="L212" s="39">
        <v>774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3679</v>
      </c>
      <c r="J213" s="39">
        <v>1675</v>
      </c>
      <c r="K213" s="39">
        <v>1636</v>
      </c>
      <c r="L213" s="39">
        <v>340</v>
      </c>
      <c r="M213" s="39">
        <v>28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257</v>
      </c>
      <c r="J214" s="39">
        <v>223</v>
      </c>
      <c r="K214" s="39">
        <v>1884</v>
      </c>
      <c r="L214" s="39">
        <v>1449</v>
      </c>
      <c r="M214" s="39">
        <v>262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209</v>
      </c>
      <c r="K216" s="40">
        <v>1840</v>
      </c>
      <c r="L216" s="40">
        <v>1259</v>
      </c>
      <c r="M216" s="40">
        <v>253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-6735</v>
      </c>
      <c r="J217" s="38">
        <f>+J218+J219+J220</f>
        <v>-5663</v>
      </c>
      <c r="K217" s="38">
        <f>+K218+K219+K220</f>
        <v>-4020</v>
      </c>
      <c r="L217" s="38">
        <f>+L218+L219+L220</f>
        <v>-588</v>
      </c>
      <c r="M217" s="38">
        <f>+M218+M219+M220</f>
        <v>-25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-6323</v>
      </c>
      <c r="J219" s="39">
        <v>-3142</v>
      </c>
      <c r="K219" s="39">
        <v>-2741</v>
      </c>
      <c r="L219" s="39">
        <v>-439</v>
      </c>
      <c r="M219" s="39">
        <v>-1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-412</v>
      </c>
      <c r="J220" s="39">
        <v>-2521</v>
      </c>
      <c r="K220" s="39">
        <v>-1279</v>
      </c>
      <c r="L220" s="39">
        <v>-149</v>
      </c>
      <c r="M220" s="39">
        <v>-24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-2163</v>
      </c>
      <c r="K222" s="40">
        <v>-1226</v>
      </c>
      <c r="L222" s="40">
        <v>-148</v>
      </c>
      <c r="M222" s="40">
        <v>-24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-11392</v>
      </c>
      <c r="C225" s="41">
        <f>+J209+J211+J217</f>
        <v>-13303</v>
      </c>
      <c r="D225" s="41">
        <f>+K209+K211+K217</f>
        <v>1813</v>
      </c>
      <c r="E225" s="41">
        <f>+L209+L211+L217</f>
        <v>3132</v>
      </c>
      <c r="F225" s="41">
        <f>+M209+M211+M217</f>
        <v>-3034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-11392</v>
      </c>
      <c r="J240" s="43">
        <f>+C225</f>
        <v>-13303</v>
      </c>
      <c r="K240" s="43">
        <f>+D225</f>
        <v>1813</v>
      </c>
      <c r="L240" s="43">
        <f>+E225</f>
        <v>3132</v>
      </c>
      <c r="M240" s="43">
        <f>+F225</f>
        <v>-3034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19390</v>
      </c>
      <c r="C242" s="38">
        <f t="shared" ref="C242:F242" si="3">C243+C245</f>
        <v>7153</v>
      </c>
      <c r="D242" s="38">
        <f t="shared" si="3"/>
        <v>7084</v>
      </c>
      <c r="E242" s="38">
        <f t="shared" si="3"/>
        <v>4725</v>
      </c>
      <c r="F242" s="38">
        <f t="shared" si="3"/>
        <v>428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19375</v>
      </c>
      <c r="C243" s="42">
        <v>7138</v>
      </c>
      <c r="D243" s="42">
        <v>7084</v>
      </c>
      <c r="E243" s="42">
        <v>4725</v>
      </c>
      <c r="F243" s="42">
        <v>428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-11405</v>
      </c>
      <c r="C244" s="38">
        <v>-5514</v>
      </c>
      <c r="D244" s="38">
        <v>-3792</v>
      </c>
      <c r="E244" s="38">
        <v>-1918</v>
      </c>
      <c r="F244" s="38">
        <v>-181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15</v>
      </c>
      <c r="C245" s="42">
        <v>15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651</v>
      </c>
      <c r="C246" s="38">
        <v>329</v>
      </c>
      <c r="D246" s="38">
        <v>117</v>
      </c>
      <c r="E246" s="38">
        <v>205</v>
      </c>
      <c r="F246" s="38">
        <v>0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-20028</v>
      </c>
      <c r="C248" s="41">
        <f>+J240-C243-C244-C245-C246</f>
        <v>-15271</v>
      </c>
      <c r="D248" s="41">
        <f>+K240-D243-D244-D245-D246</f>
        <v>-1596</v>
      </c>
      <c r="E248" s="41">
        <f>+L240-E243-E244-E245-E246</f>
        <v>120</v>
      </c>
      <c r="F248" s="41">
        <f>+M240-F243-F244-F245-F246</f>
        <v>-3281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103" priority="2" operator="notEqual">
      <formula>B47+B48</formula>
    </cfRule>
  </conditionalFormatting>
  <conditionalFormatting sqref="B109:F109">
    <cfRule type="cellIs" dxfId="102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255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27363</v>
      </c>
      <c r="H16" s="38">
        <f>+C46+C51+C52+C21+C25</f>
        <v>18206</v>
      </c>
      <c r="I16" s="38">
        <f>+D46+D51+D52+D21+D25</f>
        <v>3643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1224</v>
      </c>
      <c r="H17" s="39">
        <v>314</v>
      </c>
      <c r="I17" s="39">
        <v>910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1277</v>
      </c>
      <c r="H18" s="39">
        <v>197</v>
      </c>
      <c r="I18" s="39">
        <v>1080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24862</v>
      </c>
      <c r="H19" s="39">
        <f>+H16-H17-H18</f>
        <v>17695</v>
      </c>
      <c r="I19" s="39">
        <f>+I16-I17-I18</f>
        <v>1653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194</v>
      </c>
      <c r="H20" s="47">
        <v>87</v>
      </c>
      <c r="I20" s="47">
        <v>107</v>
      </c>
    </row>
    <row r="21" spans="2:9" s="17" customFormat="1" ht="16.149999999999999" customHeight="1">
      <c r="B21" s="38">
        <v>4305</v>
      </c>
      <c r="C21" s="38">
        <v>2666</v>
      </c>
      <c r="D21" s="38">
        <v>1639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23058</v>
      </c>
      <c r="C23" s="41">
        <f>+H16-C21</f>
        <v>15540</v>
      </c>
      <c r="D23" s="41">
        <f>+I16-D21</f>
        <v>2004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5514</v>
      </c>
      <c r="C25" s="38">
        <v>0</v>
      </c>
      <c r="D25" s="38">
        <v>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17544</v>
      </c>
      <c r="C27" s="41">
        <f>+C23-C25</f>
        <v>15540</v>
      </c>
      <c r="D27" s="41">
        <f>+D23-D25</f>
        <v>2004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17544</v>
      </c>
      <c r="H44" s="43">
        <f>+C27</f>
        <v>15540</v>
      </c>
      <c r="I44" s="43">
        <f>+D27</f>
        <v>2004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17527</v>
      </c>
      <c r="C46" s="38">
        <v>15533</v>
      </c>
      <c r="D46" s="38">
        <v>1994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13294</v>
      </c>
      <c r="C47" s="39">
        <v>11650</v>
      </c>
      <c r="D47" s="39">
        <f>B47-C47</f>
        <v>1644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4233</v>
      </c>
      <c r="C48" s="39">
        <f>SUM(C49:C50)</f>
        <v>3883</v>
      </c>
      <c r="D48" s="39">
        <f>SUM(D49:D50)</f>
        <v>350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1528</v>
      </c>
      <c r="C49" s="96">
        <v>1251</v>
      </c>
      <c r="D49" s="96">
        <f>B49-C49</f>
        <v>277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2705</v>
      </c>
      <c r="C50" s="96">
        <v>2632</v>
      </c>
      <c r="D50" s="96">
        <f>B50-C50</f>
        <v>73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17</v>
      </c>
      <c r="C51" s="38">
        <v>7</v>
      </c>
      <c r="D51" s="38">
        <v>10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37685</v>
      </c>
      <c r="H70" s="38">
        <f>+H71+H75</f>
        <v>37632</v>
      </c>
      <c r="I70" s="38">
        <f>+I71+I75</f>
        <v>53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37619</v>
      </c>
      <c r="H71" s="39">
        <f>+H72+H73+H74</f>
        <v>37599</v>
      </c>
      <c r="I71" s="39">
        <f>+I72+I73+I74</f>
        <v>20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24441</v>
      </c>
      <c r="H72" s="39">
        <v>24441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22</v>
      </c>
      <c r="H73" s="39">
        <v>22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13156</v>
      </c>
      <c r="H74" s="39">
        <v>13136</v>
      </c>
      <c r="I74" s="39">
        <v>20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66</v>
      </c>
      <c r="H75" s="39">
        <v>33</v>
      </c>
      <c r="I75" s="39">
        <v>33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-1776</v>
      </c>
      <c r="H76" s="38">
        <f>+H77+H78</f>
        <v>-1662</v>
      </c>
      <c r="I76" s="38">
        <f>+I77+I78</f>
        <v>-114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-1305</v>
      </c>
      <c r="H77" s="39">
        <v>-1282</v>
      </c>
      <c r="I77" s="39">
        <v>-23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-471</v>
      </c>
      <c r="H78" s="39">
        <v>-380</v>
      </c>
      <c r="I78" s="39">
        <v>-91</v>
      </c>
    </row>
    <row r="79" spans="2:9" s="17" customFormat="1" ht="16.149999999999999" customHeight="1">
      <c r="B79" s="38">
        <f>+B80+B81+B82</f>
        <v>19758</v>
      </c>
      <c r="C79" s="38">
        <f>+C80+C81+C82</f>
        <v>19532</v>
      </c>
      <c r="D79" s="38">
        <f>+D80+D81+D82</f>
        <v>226</v>
      </c>
      <c r="E79" s="77" t="s">
        <v>48</v>
      </c>
      <c r="F79" s="61" t="s">
        <v>49</v>
      </c>
      <c r="G79" s="38">
        <f>G80+G81+G82</f>
        <v>6164</v>
      </c>
      <c r="H79" s="38">
        <f>+H80+H81+H82</f>
        <v>6059</v>
      </c>
      <c r="I79" s="38">
        <f>+I80+I81+I82</f>
        <v>105</v>
      </c>
    </row>
    <row r="80" spans="2:9" s="19" customFormat="1" ht="16.149999999999999" customHeight="1">
      <c r="B80" s="39">
        <v>19757</v>
      </c>
      <c r="C80" s="48">
        <v>19531</v>
      </c>
      <c r="D80" s="48">
        <v>226</v>
      </c>
      <c r="E80" s="27" t="s">
        <v>50</v>
      </c>
      <c r="F80" s="27" t="s">
        <v>133</v>
      </c>
      <c r="G80" s="48">
        <v>1082</v>
      </c>
      <c r="H80" s="48">
        <v>1025</v>
      </c>
      <c r="I80" s="48">
        <v>57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5082</v>
      </c>
      <c r="H81" s="48">
        <v>5034</v>
      </c>
      <c r="I81" s="48">
        <v>48</v>
      </c>
    </row>
    <row r="82" spans="2:9" s="19" customFormat="1" ht="16.149999999999999" customHeight="1">
      <c r="B82" s="39">
        <v>1</v>
      </c>
      <c r="C82" s="48">
        <v>1</v>
      </c>
      <c r="D82" s="48">
        <v>0</v>
      </c>
      <c r="E82" s="27" t="s">
        <v>53</v>
      </c>
      <c r="F82" s="27" t="s">
        <v>54</v>
      </c>
      <c r="G82" s="48">
        <v>0</v>
      </c>
      <c r="H82" s="48">
        <v>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22315</v>
      </c>
      <c r="C85" s="41">
        <f>+H68+H70+H76+H79-C79</f>
        <v>22497</v>
      </c>
      <c r="D85" s="41">
        <f>+I68+I70+I76+I79-D79</f>
        <v>-182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22315</v>
      </c>
      <c r="H100" s="43">
        <f>+C85</f>
        <v>22497</v>
      </c>
      <c r="I100" s="43">
        <f>+D85</f>
        <v>-182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3</v>
      </c>
      <c r="C102" s="38">
        <f>+C103+C104</f>
        <v>0</v>
      </c>
      <c r="D102" s="38">
        <f>+D103+D104</f>
        <v>3</v>
      </c>
      <c r="E102" s="77" t="s">
        <v>58</v>
      </c>
      <c r="F102" s="61" t="s">
        <v>59</v>
      </c>
      <c r="G102" s="38">
        <f>+G103+G104</f>
        <v>41672</v>
      </c>
      <c r="H102" s="38">
        <f>+H103+H104</f>
        <v>41542</v>
      </c>
      <c r="I102" s="38">
        <f>+I103+I104</f>
        <v>130</v>
      </c>
    </row>
    <row r="103" spans="2:9" s="19" customFormat="1" ht="16.149999999999999" customHeight="1">
      <c r="B103" s="39">
        <v>3</v>
      </c>
      <c r="C103" s="39">
        <v>0</v>
      </c>
      <c r="D103" s="39">
        <v>3</v>
      </c>
      <c r="E103" s="69" t="s">
        <v>60</v>
      </c>
      <c r="F103" s="70" t="s">
        <v>61</v>
      </c>
      <c r="G103" s="39">
        <v>41339</v>
      </c>
      <c r="H103" s="39">
        <v>41339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333</v>
      </c>
      <c r="H104" s="39">
        <v>203</v>
      </c>
      <c r="I104" s="39">
        <v>130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6364</v>
      </c>
      <c r="H105" s="38">
        <f>+H106+H107+H108</f>
        <v>5043</v>
      </c>
      <c r="I105" s="38">
        <f>+I106+I107+I108</f>
        <v>1321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1013</v>
      </c>
      <c r="H106" s="39">
        <v>0</v>
      </c>
      <c r="I106" s="39">
        <v>1013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4255</v>
      </c>
      <c r="H107" s="39">
        <v>4233</v>
      </c>
      <c r="I107" s="39">
        <v>22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1096</v>
      </c>
      <c r="H108" s="39">
        <v>810</v>
      </c>
      <c r="I108" s="39">
        <v>286</v>
      </c>
    </row>
    <row r="109" spans="2:9" s="17" customFormat="1" ht="15">
      <c r="B109" s="38">
        <v>6521</v>
      </c>
      <c r="C109" s="38">
        <v>5568</v>
      </c>
      <c r="D109" s="38">
        <v>953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5704</v>
      </c>
      <c r="C111" s="39">
        <v>4751</v>
      </c>
      <c r="D111" s="39">
        <v>953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817</v>
      </c>
      <c r="C112" s="39">
        <v>817</v>
      </c>
      <c r="D112" s="39">
        <v>0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52077</v>
      </c>
      <c r="C113" s="38">
        <f>+C114+C115+C116+C117+C118+C119</f>
        <v>53870</v>
      </c>
      <c r="D113" s="38">
        <f>+D114+D115+D116+D117+D118+D119</f>
        <v>639</v>
      </c>
      <c r="E113" s="77" t="s">
        <v>69</v>
      </c>
      <c r="F113" s="61" t="s">
        <v>70</v>
      </c>
      <c r="G113" s="38">
        <f>+G114+G115+G116+G117+G118+G119</f>
        <v>4016</v>
      </c>
      <c r="H113" s="38">
        <f>+H114+H115+H116+H117+H118+H119</f>
        <v>3917</v>
      </c>
      <c r="I113" s="38">
        <f>+I114+I115+I116+I117+I118+I119</f>
        <v>2531</v>
      </c>
    </row>
    <row r="114" spans="2:10" s="19" customFormat="1" ht="16.149999999999999" customHeight="1">
      <c r="B114" s="39">
        <v>14</v>
      </c>
      <c r="C114" s="39">
        <v>12</v>
      </c>
      <c r="D114" s="39">
        <v>2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13</v>
      </c>
      <c r="H115" s="39">
        <v>11</v>
      </c>
      <c r="I115" s="39">
        <v>2</v>
      </c>
    </row>
    <row r="116" spans="2:10" s="19" customFormat="1" ht="16.149999999999999" customHeight="1">
      <c r="B116" s="39">
        <v>45840</v>
      </c>
      <c r="C116" s="39">
        <v>47914</v>
      </c>
      <c r="D116" s="39">
        <v>358</v>
      </c>
      <c r="E116" s="69" t="s">
        <v>75</v>
      </c>
      <c r="F116" s="70" t="s">
        <v>160</v>
      </c>
      <c r="G116" s="39">
        <v>2401</v>
      </c>
      <c r="H116" s="39">
        <v>2538</v>
      </c>
      <c r="I116" s="39">
        <v>2295</v>
      </c>
    </row>
    <row r="117" spans="2:10" s="19" customFormat="1" ht="16.149999999999999" customHeight="1">
      <c r="B117" s="39">
        <v>464</v>
      </c>
      <c r="C117" s="39">
        <v>378</v>
      </c>
      <c r="D117" s="39">
        <v>86</v>
      </c>
      <c r="E117" s="69" t="s">
        <v>76</v>
      </c>
      <c r="F117" s="70" t="s">
        <v>77</v>
      </c>
      <c r="G117" s="39">
        <v>478</v>
      </c>
      <c r="H117" s="39">
        <v>463</v>
      </c>
      <c r="I117" s="39">
        <v>15</v>
      </c>
    </row>
    <row r="118" spans="2:10" s="19" customFormat="1" ht="16.149999999999999" customHeight="1">
      <c r="B118" s="39">
        <v>1047</v>
      </c>
      <c r="C118" s="39">
        <v>854</v>
      </c>
      <c r="D118" s="39">
        <v>193</v>
      </c>
      <c r="E118" s="27" t="s">
        <v>78</v>
      </c>
      <c r="F118" s="27" t="s">
        <v>79</v>
      </c>
      <c r="G118" s="39">
        <v>1124</v>
      </c>
      <c r="H118" s="39">
        <v>905</v>
      </c>
      <c r="I118" s="39">
        <v>219</v>
      </c>
    </row>
    <row r="119" spans="2:10" s="51" customFormat="1" ht="16.149999999999999" customHeight="1">
      <c r="B119" s="39">
        <v>4712</v>
      </c>
      <c r="C119" s="39">
        <v>4712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15766</v>
      </c>
      <c r="C122" s="41">
        <f>+H100+H102+H105+H113-C102-C109-C113</f>
        <v>13561</v>
      </c>
      <c r="D122" s="41">
        <f>+I100+I102+I105+I113-D102-D109-D113</f>
        <v>2205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15766</v>
      </c>
      <c r="H137" s="43">
        <f>+C122</f>
        <v>13561</v>
      </c>
      <c r="I137" s="43">
        <f>+D122</f>
        <v>2205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7126</v>
      </c>
      <c r="C139" s="38">
        <f>+C140+C141</f>
        <v>0</v>
      </c>
      <c r="D139" s="38">
        <f>+D140+D141</f>
        <v>0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5860</v>
      </c>
      <c r="C140" s="39">
        <v>-959</v>
      </c>
      <c r="D140" s="39">
        <v>-307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1266</v>
      </c>
      <c r="C141" s="39">
        <v>959</v>
      </c>
      <c r="D141" s="39">
        <v>307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8640</v>
      </c>
      <c r="C144" s="41">
        <f>+H137-C139</f>
        <v>13561</v>
      </c>
      <c r="D144" s="41">
        <f>+I137-D139</f>
        <v>2205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15766</v>
      </c>
      <c r="H161" s="43">
        <f>+C122</f>
        <v>13561</v>
      </c>
      <c r="I161" s="43">
        <f>+D122</f>
        <v>2205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25934</v>
      </c>
      <c r="C163" s="38">
        <f>+H16-H17-H18+C141-H20</f>
        <v>18567</v>
      </c>
      <c r="D163" s="38">
        <f>+I16-I17-I18+D141-I20</f>
        <v>1853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7126</v>
      </c>
      <c r="C164" s="39">
        <f>+C139</f>
        <v>0</v>
      </c>
      <c r="D164" s="39">
        <f>+D139</f>
        <v>0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18808</v>
      </c>
      <c r="C165" s="39">
        <f>+C163-C164</f>
        <v>18567</v>
      </c>
      <c r="D165" s="39">
        <f>+D163-D164</f>
        <v>1853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-10168</v>
      </c>
      <c r="C169" s="41">
        <f>+H161-C163-C166</f>
        <v>-5006</v>
      </c>
      <c r="D169" s="41">
        <f>+I161-D163-D166</f>
        <v>352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8640</v>
      </c>
      <c r="H184" s="43">
        <f>+C144</f>
        <v>13561</v>
      </c>
      <c r="I184" s="43">
        <f>+D144</f>
        <v>2205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18808</v>
      </c>
      <c r="C186" s="38">
        <f>+C187</f>
        <v>18567</v>
      </c>
      <c r="D186" s="38">
        <f>+D187</f>
        <v>1853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18808</v>
      </c>
      <c r="C187" s="39">
        <f t="shared" si="0"/>
        <v>18567</v>
      </c>
      <c r="D187" s="39">
        <f t="shared" si="0"/>
        <v>1853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-10168</v>
      </c>
      <c r="C191" s="41">
        <f>+H184-C186</f>
        <v>-5006</v>
      </c>
      <c r="D191" s="41">
        <f>+I184-D186</f>
        <v>352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-10168</v>
      </c>
      <c r="H209" s="43">
        <f>+C191</f>
        <v>-5006</v>
      </c>
      <c r="I209" s="43">
        <f>+D191</f>
        <v>352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2528</v>
      </c>
      <c r="H211" s="38">
        <f>+H212+H213+H214</f>
        <v>2375</v>
      </c>
      <c r="I211" s="38">
        <f>+I212+I213+I214</f>
        <v>887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630</v>
      </c>
      <c r="H212" s="39">
        <v>630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1675</v>
      </c>
      <c r="H213" s="39">
        <v>1647</v>
      </c>
      <c r="I213" s="39">
        <v>28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223</v>
      </c>
      <c r="H214" s="39">
        <v>98</v>
      </c>
      <c r="I214" s="39">
        <v>859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209</v>
      </c>
      <c r="H216" s="40">
        <v>95</v>
      </c>
      <c r="I216" s="40">
        <v>848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-5663</v>
      </c>
      <c r="H217" s="38">
        <f>+H218+H219+H220</f>
        <v>-5990</v>
      </c>
      <c r="I217" s="38">
        <f>+I218+I219+I220</f>
        <v>-407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-3142</v>
      </c>
      <c r="H219" s="39">
        <v>-3078</v>
      </c>
      <c r="I219" s="39">
        <v>-64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-2521</v>
      </c>
      <c r="H220" s="39">
        <v>-2912</v>
      </c>
      <c r="I220" s="39">
        <v>-343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-2163</v>
      </c>
      <c r="H222" s="40">
        <v>-2554</v>
      </c>
      <c r="I222" s="40">
        <v>-343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-13303</v>
      </c>
      <c r="C225" s="41">
        <f>+H209+H211+H217</f>
        <v>-8621</v>
      </c>
      <c r="D225" s="41">
        <f>+I209+I211+I217</f>
        <v>832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-13303</v>
      </c>
      <c r="H240" s="43">
        <f>+C225</f>
        <v>-8621</v>
      </c>
      <c r="I240" s="43">
        <f>+D225</f>
        <v>832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7153</v>
      </c>
      <c r="C242" s="38">
        <f t="shared" ref="C242:D242" si="1">C243+C245</f>
        <v>5512</v>
      </c>
      <c r="D242" s="38">
        <f t="shared" si="1"/>
        <v>1641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7138</v>
      </c>
      <c r="C243" s="42">
        <v>5497</v>
      </c>
      <c r="D243" s="42">
        <v>1641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-5514</v>
      </c>
      <c r="C244" s="38">
        <v>0</v>
      </c>
      <c r="D244" s="38">
        <v>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15</v>
      </c>
      <c r="C245" s="42">
        <v>15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329</v>
      </c>
      <c r="C246" s="38">
        <v>345</v>
      </c>
      <c r="D246" s="38">
        <v>-16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-15271</v>
      </c>
      <c r="C248" s="41">
        <f>+H240-C243-C244-C245-C246</f>
        <v>-14478</v>
      </c>
      <c r="D248" s="41">
        <f>+I240-D243-D244-D245-D246</f>
        <v>-793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101" priority="2" operator="notEqual">
      <formula>B47+B48</formula>
    </cfRule>
  </conditionalFormatting>
  <conditionalFormatting sqref="B109:D109">
    <cfRule type="cellIs" dxfId="100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P253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2.7109375" style="7" customWidth="1"/>
    <col min="3" max="7" width="12.7109375" style="5" customWidth="1"/>
    <col min="8" max="8" width="76.85546875" style="5" customWidth="1"/>
    <col min="9" max="13" width="12.7109375" style="5" customWidth="1"/>
    <col min="14" max="14" width="3.28515625" style="6" customWidth="1"/>
    <col min="15" max="16384" width="11.42578125" style="6"/>
  </cols>
  <sheetData>
    <row r="1" spans="1:16" s="3" customFormat="1" ht="11.25" customHeight="1"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2"/>
    </row>
    <row r="2" spans="1:16" s="117" customFormat="1" ht="18">
      <c r="A2" s="115"/>
      <c r="B2" s="100" t="s">
        <v>144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6"/>
    </row>
    <row r="3" spans="1:16" s="117" customFormat="1" ht="18.75">
      <c r="A3" s="115"/>
      <c r="B3" s="103" t="s">
        <v>235</v>
      </c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6"/>
    </row>
    <row r="4" spans="1:16">
      <c r="A4" s="101"/>
      <c r="B4" s="102" t="s">
        <v>0</v>
      </c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19" t="s">
        <v>206</v>
      </c>
    </row>
    <row r="5" spans="1:16" ht="12.75" customHeight="1">
      <c r="O5" s="117"/>
      <c r="P5" s="117"/>
    </row>
    <row r="6" spans="1:16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O6" s="117"/>
      <c r="P6" s="117"/>
    </row>
    <row r="7" spans="1:16" ht="5.25" customHeight="1">
      <c r="B7" s="11"/>
    </row>
    <row r="8" spans="1:16" s="10" customFormat="1" ht="15.95" customHeight="1">
      <c r="B8" s="4" t="s">
        <v>2</v>
      </c>
      <c r="C8" s="9"/>
      <c r="D8" s="9"/>
      <c r="E8" s="9"/>
      <c r="F8" s="9"/>
      <c r="G8" s="4"/>
      <c r="H8" s="4"/>
      <c r="I8" s="4"/>
      <c r="J8" s="9"/>
      <c r="K8" s="9"/>
      <c r="L8" s="9"/>
      <c r="M8" s="12" t="s">
        <v>3</v>
      </c>
      <c r="O8" s="6"/>
      <c r="P8" s="6"/>
    </row>
    <row r="9" spans="1:16" s="13" customFormat="1" ht="3" customHeight="1">
      <c r="B9" s="11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O9" s="10"/>
      <c r="P9" s="10"/>
    </row>
    <row r="10" spans="1:16" s="10" customFormat="1" ht="3.75" customHeight="1">
      <c r="B10" s="134" t="s">
        <v>145</v>
      </c>
      <c r="C10" s="134" t="s">
        <v>146</v>
      </c>
      <c r="D10" s="134" t="s">
        <v>149</v>
      </c>
      <c r="E10" s="134" t="s">
        <v>150</v>
      </c>
      <c r="F10" s="134" t="s">
        <v>151</v>
      </c>
      <c r="G10" s="131" t="s">
        <v>4</v>
      </c>
      <c r="H10" s="128" t="s">
        <v>152</v>
      </c>
      <c r="I10" s="131" t="str">
        <f>+B10</f>
        <v>Adminis-
traciones
Públicas
S.13</v>
      </c>
      <c r="J10" s="131" t="str">
        <f>+C10</f>
        <v>Adminis-
tración
Central
S.1311</v>
      </c>
      <c r="K10" s="131" t="str">
        <f>+D10</f>
        <v>Adminis-
tración
Regional
S.1312</v>
      </c>
      <c r="L10" s="131" t="str">
        <f>+E10</f>
        <v>Adminis-
tración
Local
S.1313</v>
      </c>
      <c r="M10" s="131" t="str">
        <f>+F10</f>
        <v>Fondos de
la S.Social
S.1314</v>
      </c>
      <c r="O10" s="6"/>
      <c r="P10" s="6"/>
    </row>
    <row r="11" spans="1:16" s="10" customFormat="1" ht="44.1" customHeight="1">
      <c r="B11" s="135"/>
      <c r="C11" s="135"/>
      <c r="D11" s="135"/>
      <c r="E11" s="135"/>
      <c r="F11" s="135"/>
      <c r="G11" s="132"/>
      <c r="H11" s="129"/>
      <c r="I11" s="132"/>
      <c r="J11" s="132"/>
      <c r="K11" s="132"/>
      <c r="L11" s="132"/>
      <c r="M11" s="132"/>
    </row>
    <row r="12" spans="1:16" s="14" customFormat="1" ht="3" customHeight="1">
      <c r="B12" s="135"/>
      <c r="C12" s="135"/>
      <c r="D12" s="135"/>
      <c r="E12" s="135"/>
      <c r="F12" s="135"/>
      <c r="G12" s="132"/>
      <c r="H12" s="129"/>
      <c r="I12" s="132"/>
      <c r="J12" s="132"/>
      <c r="K12" s="132"/>
      <c r="L12" s="132"/>
      <c r="M12" s="132"/>
      <c r="O12" s="13"/>
      <c r="P12" s="13"/>
    </row>
    <row r="13" spans="1:16" s="10" customFormat="1" ht="12.75" customHeight="1">
      <c r="B13" s="135"/>
      <c r="C13" s="135"/>
      <c r="D13" s="135"/>
      <c r="E13" s="135"/>
      <c r="F13" s="135"/>
      <c r="G13" s="132"/>
      <c r="H13" s="129"/>
      <c r="I13" s="132"/>
      <c r="J13" s="132"/>
      <c r="K13" s="132"/>
      <c r="L13" s="132"/>
      <c r="M13" s="132"/>
    </row>
    <row r="14" spans="1:16" s="10" customFormat="1" ht="3" customHeight="1">
      <c r="B14" s="136"/>
      <c r="C14" s="136"/>
      <c r="D14" s="136"/>
      <c r="E14" s="136"/>
      <c r="F14" s="136"/>
      <c r="G14" s="133"/>
      <c r="H14" s="130"/>
      <c r="I14" s="133"/>
      <c r="J14" s="133"/>
      <c r="K14" s="133"/>
      <c r="L14" s="133"/>
      <c r="M14" s="133"/>
    </row>
    <row r="15" spans="1:16" s="16" customFormat="1" ht="9" customHeight="1">
      <c r="B15" s="37"/>
      <c r="C15" s="37"/>
      <c r="D15" s="37"/>
      <c r="E15" s="37"/>
      <c r="F15" s="37"/>
      <c r="G15" s="64"/>
      <c r="H15" s="64"/>
      <c r="I15" s="37"/>
      <c r="J15" s="37"/>
      <c r="K15" s="37"/>
      <c r="L15" s="37"/>
      <c r="M15" s="37"/>
      <c r="O15" s="14"/>
      <c r="P15" s="14"/>
    </row>
    <row r="16" spans="1:16" s="17" customFormat="1" ht="16.149999999999999" customHeight="1">
      <c r="B16" s="38"/>
      <c r="C16" s="38"/>
      <c r="D16" s="38"/>
      <c r="E16" s="38"/>
      <c r="F16" s="38"/>
      <c r="G16" s="52" t="s">
        <v>5</v>
      </c>
      <c r="H16" s="52" t="s">
        <v>6</v>
      </c>
      <c r="I16" s="38">
        <f>+B46+B51+B52+B21+B25</f>
        <v>91625</v>
      </c>
      <c r="J16" s="38">
        <f>+C46+C51+C52+C21+C25</f>
        <v>28411</v>
      </c>
      <c r="K16" s="38">
        <f>+D46+D51+D52+D21+D25</f>
        <v>35231</v>
      </c>
      <c r="L16" s="38">
        <f>+E46+E51+E52+E21+E25</f>
        <v>19615</v>
      </c>
      <c r="M16" s="38">
        <f>+F46+F51+F52+F21+F25</f>
        <v>8368</v>
      </c>
      <c r="O16" s="10"/>
      <c r="P16" s="10"/>
    </row>
    <row r="17" spans="2:16" s="19" customFormat="1" ht="16.149999999999999" customHeight="1">
      <c r="B17" s="39"/>
      <c r="C17" s="39"/>
      <c r="D17" s="39"/>
      <c r="E17" s="39"/>
      <c r="F17" s="39"/>
      <c r="G17" s="53" t="s">
        <v>7</v>
      </c>
      <c r="H17" s="70" t="s">
        <v>8</v>
      </c>
      <c r="I17" s="39">
        <v>5487</v>
      </c>
      <c r="J17" s="39">
        <v>1480</v>
      </c>
      <c r="K17" s="39">
        <v>1153</v>
      </c>
      <c r="L17" s="39">
        <v>2484</v>
      </c>
      <c r="M17" s="39">
        <v>370</v>
      </c>
      <c r="O17" s="10"/>
      <c r="P17" s="10"/>
    </row>
    <row r="18" spans="2:16" s="19" customFormat="1" ht="16.149999999999999" customHeight="1">
      <c r="B18" s="39"/>
      <c r="C18" s="39"/>
      <c r="D18" s="39"/>
      <c r="E18" s="39"/>
      <c r="F18" s="39"/>
      <c r="G18" s="53" t="s">
        <v>9</v>
      </c>
      <c r="H18" s="70" t="s">
        <v>10</v>
      </c>
      <c r="I18" s="39">
        <v>3043</v>
      </c>
      <c r="J18" s="39">
        <v>1383</v>
      </c>
      <c r="K18" s="39">
        <v>1487</v>
      </c>
      <c r="L18" s="39">
        <v>159</v>
      </c>
      <c r="M18" s="39">
        <v>14</v>
      </c>
      <c r="O18" s="16"/>
      <c r="P18" s="16"/>
    </row>
    <row r="19" spans="2:16" s="19" customFormat="1" ht="16.149999999999999" customHeight="1">
      <c r="B19" s="39"/>
      <c r="C19" s="39"/>
      <c r="D19" s="39"/>
      <c r="E19" s="39"/>
      <c r="F19" s="39"/>
      <c r="G19" s="53" t="s">
        <v>11</v>
      </c>
      <c r="H19" s="70" t="s">
        <v>130</v>
      </c>
      <c r="I19" s="39">
        <f>+I16-I17-I18</f>
        <v>83095</v>
      </c>
      <c r="J19" s="39">
        <f>+J16-J17-J18</f>
        <v>25548</v>
      </c>
      <c r="K19" s="39">
        <f>+K16-K17-K18</f>
        <v>32591</v>
      </c>
      <c r="L19" s="39">
        <f>+L16-L17-L18</f>
        <v>16972</v>
      </c>
      <c r="M19" s="39">
        <f>+M16-M17-M18</f>
        <v>7984</v>
      </c>
      <c r="O19" s="120"/>
      <c r="P19" s="17"/>
    </row>
    <row r="20" spans="2:16" s="20" customFormat="1" ht="16.149999999999999" customHeight="1">
      <c r="B20" s="40"/>
      <c r="C20" s="40"/>
      <c r="D20" s="40"/>
      <c r="E20" s="40"/>
      <c r="F20" s="40"/>
      <c r="G20" s="54"/>
      <c r="H20" s="87" t="s">
        <v>131</v>
      </c>
      <c r="I20" s="47">
        <v>1494</v>
      </c>
      <c r="J20" s="47">
        <v>204</v>
      </c>
      <c r="K20" s="47">
        <v>1058</v>
      </c>
      <c r="L20" s="47">
        <v>232</v>
      </c>
      <c r="M20" s="47">
        <v>0</v>
      </c>
      <c r="O20" s="120"/>
      <c r="P20" s="19"/>
    </row>
    <row r="21" spans="2:16" s="17" customFormat="1" ht="16.149999999999999" customHeight="1">
      <c r="B21" s="38">
        <v>22022</v>
      </c>
      <c r="C21" s="38">
        <v>4623</v>
      </c>
      <c r="D21" s="38">
        <v>7150</v>
      </c>
      <c r="E21" s="38">
        <v>7932</v>
      </c>
      <c r="F21" s="38">
        <v>2317</v>
      </c>
      <c r="G21" s="52" t="s">
        <v>12</v>
      </c>
      <c r="H21" s="52" t="s">
        <v>13</v>
      </c>
      <c r="I21" s="38"/>
      <c r="J21" s="38"/>
      <c r="K21" s="38"/>
      <c r="L21" s="38"/>
      <c r="M21" s="38"/>
      <c r="O21" s="120"/>
      <c r="P21" s="19"/>
    </row>
    <row r="22" spans="2:16" s="19" customFormat="1" ht="5.0999999999999996" customHeight="1">
      <c r="B22" s="39"/>
      <c r="C22" s="39"/>
      <c r="D22" s="39"/>
      <c r="E22" s="39"/>
      <c r="F22" s="39"/>
      <c r="G22" s="18"/>
      <c r="H22" s="18"/>
      <c r="I22" s="39"/>
      <c r="J22" s="39"/>
      <c r="K22" s="39"/>
      <c r="L22" s="39"/>
      <c r="M22" s="39"/>
      <c r="O22" s="120"/>
    </row>
    <row r="23" spans="2:16" s="21" customFormat="1" ht="16.149999999999999" customHeight="1">
      <c r="B23" s="41">
        <f>+I16-B21</f>
        <v>69603</v>
      </c>
      <c r="C23" s="41">
        <f>+J16-C21</f>
        <v>23788</v>
      </c>
      <c r="D23" s="41">
        <f>+K16-D21</f>
        <v>28081</v>
      </c>
      <c r="E23" s="41">
        <f>+L16-E21</f>
        <v>11683</v>
      </c>
      <c r="F23" s="41">
        <f>+M16-F21</f>
        <v>6051</v>
      </c>
      <c r="G23" s="55" t="s">
        <v>132</v>
      </c>
      <c r="H23" s="55" t="s">
        <v>14</v>
      </c>
      <c r="I23" s="41"/>
      <c r="J23" s="41"/>
      <c r="K23" s="41"/>
      <c r="L23" s="41"/>
      <c r="M23" s="41"/>
      <c r="O23" s="120"/>
      <c r="P23" s="20"/>
    </row>
    <row r="24" spans="2:16" s="21" customFormat="1" ht="5.0999999999999996" customHeight="1">
      <c r="B24" s="42"/>
      <c r="C24" s="42"/>
      <c r="D24" s="42"/>
      <c r="E24" s="42"/>
      <c r="F24" s="42"/>
      <c r="G24" s="56"/>
      <c r="H24" s="56"/>
      <c r="I24" s="42"/>
      <c r="J24" s="42"/>
      <c r="K24" s="42"/>
      <c r="L24" s="42"/>
      <c r="M24" s="42"/>
      <c r="O24" s="120"/>
      <c r="P24" s="17"/>
    </row>
    <row r="25" spans="2:16" s="17" customFormat="1" ht="16.149999999999999" customHeight="1">
      <c r="B25" s="38">
        <v>11867</v>
      </c>
      <c r="C25" s="38">
        <v>5686</v>
      </c>
      <c r="D25" s="38">
        <v>3926</v>
      </c>
      <c r="E25" s="38">
        <v>2055</v>
      </c>
      <c r="F25" s="38">
        <v>200</v>
      </c>
      <c r="G25" s="52" t="s">
        <v>118</v>
      </c>
      <c r="H25" s="52" t="s">
        <v>15</v>
      </c>
      <c r="I25" s="38"/>
      <c r="J25" s="38"/>
      <c r="K25" s="38"/>
      <c r="L25" s="38"/>
      <c r="M25" s="38"/>
      <c r="O25" s="120"/>
      <c r="P25" s="19"/>
    </row>
    <row r="26" spans="2:16" s="21" customFormat="1" ht="5.0999999999999996" customHeight="1">
      <c r="B26" s="42"/>
      <c r="C26" s="42"/>
      <c r="D26" s="42"/>
      <c r="E26" s="42"/>
      <c r="F26" s="42"/>
      <c r="G26" s="56"/>
      <c r="H26" s="56"/>
      <c r="I26" s="42"/>
      <c r="J26" s="42"/>
      <c r="K26" s="42"/>
      <c r="L26" s="42"/>
      <c r="M26" s="42"/>
      <c r="O26" s="120"/>
    </row>
    <row r="27" spans="2:16" s="21" customFormat="1" ht="16.149999999999999" customHeight="1">
      <c r="B27" s="41">
        <f>+B23-B25</f>
        <v>57736</v>
      </c>
      <c r="C27" s="41">
        <f>+C23-C25</f>
        <v>18102</v>
      </c>
      <c r="D27" s="41">
        <f>+D23-D25</f>
        <v>24155</v>
      </c>
      <c r="E27" s="41">
        <f>+E23-E25</f>
        <v>9628</v>
      </c>
      <c r="F27" s="41">
        <f>+F23-F25</f>
        <v>5851</v>
      </c>
      <c r="G27" s="55" t="s">
        <v>16</v>
      </c>
      <c r="H27" s="55" t="s">
        <v>17</v>
      </c>
      <c r="I27" s="41"/>
      <c r="J27" s="41"/>
      <c r="K27" s="41"/>
      <c r="L27" s="41"/>
      <c r="M27" s="41"/>
      <c r="O27" s="120"/>
    </row>
    <row r="28" spans="2:16" s="16" customFormat="1" ht="9" customHeight="1">
      <c r="B28" s="46"/>
      <c r="C28" s="46"/>
      <c r="D28" s="46"/>
      <c r="E28" s="46"/>
      <c r="F28" s="46"/>
      <c r="G28" s="63"/>
      <c r="H28" s="63"/>
      <c r="I28" s="46"/>
      <c r="J28" s="46"/>
      <c r="K28" s="46"/>
      <c r="L28" s="46"/>
      <c r="M28" s="46"/>
      <c r="O28" s="120"/>
      <c r="P28" s="17"/>
    </row>
    <row r="29" spans="2:16" ht="15.95" customHeight="1">
      <c r="B29" s="31"/>
      <c r="C29" s="31"/>
      <c r="D29" s="31"/>
      <c r="E29" s="31"/>
      <c r="F29" s="31"/>
      <c r="G29" s="32"/>
      <c r="H29" s="31"/>
      <c r="I29" s="33"/>
      <c r="J29" s="33"/>
      <c r="K29" s="33"/>
      <c r="L29" s="33"/>
      <c r="M29" s="33"/>
      <c r="O29" s="120"/>
      <c r="P29" s="21"/>
    </row>
    <row r="30" spans="2:16" ht="15.95" customHeight="1">
      <c r="O30" s="120"/>
      <c r="P30" s="21"/>
    </row>
    <row r="31" spans="2:16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O31" s="16"/>
      <c r="P31" s="16"/>
    </row>
    <row r="32" spans="2:16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O32" s="6"/>
      <c r="P32" s="6"/>
    </row>
    <row r="33" spans="2:16" ht="15.95" customHeight="1"/>
    <row r="34" spans="2:16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</row>
    <row r="35" spans="2:16" ht="5.25" customHeight="1">
      <c r="B35" s="11"/>
      <c r="O35" s="10"/>
      <c r="P35" s="10"/>
    </row>
    <row r="36" spans="2:16" s="10" customFormat="1" ht="15.95" customHeight="1">
      <c r="B36" s="4" t="s">
        <v>2</v>
      </c>
      <c r="C36" s="9"/>
      <c r="D36" s="9"/>
      <c r="E36" s="9"/>
      <c r="F36" s="9"/>
      <c r="G36" s="4"/>
      <c r="H36" s="4"/>
      <c r="I36" s="4"/>
      <c r="J36" s="9"/>
      <c r="K36" s="9"/>
      <c r="L36" s="9"/>
      <c r="M36" s="12" t="s">
        <v>3</v>
      </c>
      <c r="O36" s="6"/>
      <c r="P36" s="6"/>
    </row>
    <row r="37" spans="2:16" s="13" customFormat="1" ht="3" customHeight="1">
      <c r="B37" s="26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O37" s="10"/>
      <c r="P37" s="10"/>
    </row>
    <row r="38" spans="2:16" s="10" customFormat="1" ht="3.75" customHeight="1">
      <c r="B38" s="131" t="str">
        <f>+B10</f>
        <v>Adminis-
traciones
Públicas
S.13</v>
      </c>
      <c r="C38" s="131" t="str">
        <f>+C10</f>
        <v>Adminis-
tración
Central
S.1311</v>
      </c>
      <c r="D38" s="131" t="str">
        <f>+D10</f>
        <v>Adminis-
tración
Regional
S.1312</v>
      </c>
      <c r="E38" s="131" t="str">
        <f>+E10</f>
        <v>Adminis-
tración
Local
S.1313</v>
      </c>
      <c r="F38" s="131" t="str">
        <f>+F10</f>
        <v>Fondos de
la S.Social
S.1314</v>
      </c>
      <c r="G38" s="131" t="s">
        <v>4</v>
      </c>
      <c r="H38" s="128" t="s">
        <v>152</v>
      </c>
      <c r="I38" s="131" t="str">
        <f>+I10</f>
        <v>Adminis-
traciones
Públicas
S.13</v>
      </c>
      <c r="J38" s="131" t="str">
        <f>+J10</f>
        <v>Adminis-
tración
Central
S.1311</v>
      </c>
      <c r="K38" s="131" t="str">
        <f>+K10</f>
        <v>Adminis-
tración
Regional
S.1312</v>
      </c>
      <c r="L38" s="131" t="str">
        <f>+L10</f>
        <v>Adminis-
tración
Local
S.1313</v>
      </c>
      <c r="M38" s="131" t="str">
        <f>+M10</f>
        <v>Fondos de
la S.Social
S.1314</v>
      </c>
      <c r="O38" s="6"/>
      <c r="P38" s="6"/>
    </row>
    <row r="39" spans="2:16" s="10" customFormat="1" ht="44.1" customHeight="1">
      <c r="B39" s="132"/>
      <c r="C39" s="132"/>
      <c r="D39" s="132"/>
      <c r="E39" s="132"/>
      <c r="F39" s="132"/>
      <c r="G39" s="132"/>
      <c r="H39" s="129"/>
      <c r="I39" s="132"/>
      <c r="J39" s="132"/>
      <c r="K39" s="132"/>
      <c r="L39" s="132"/>
      <c r="M39" s="132"/>
    </row>
    <row r="40" spans="2:16" s="14" customFormat="1" ht="3" customHeight="1">
      <c r="B40" s="132"/>
      <c r="C40" s="132"/>
      <c r="D40" s="132"/>
      <c r="E40" s="132"/>
      <c r="F40" s="132"/>
      <c r="G40" s="132"/>
      <c r="H40" s="129"/>
      <c r="I40" s="132"/>
      <c r="J40" s="132"/>
      <c r="K40" s="132"/>
      <c r="L40" s="132"/>
      <c r="M40" s="132"/>
      <c r="O40" s="13"/>
      <c r="P40" s="13"/>
    </row>
    <row r="41" spans="2:16" s="10" customFormat="1" ht="13.15" customHeight="1">
      <c r="B41" s="132"/>
      <c r="C41" s="132"/>
      <c r="D41" s="132"/>
      <c r="E41" s="132"/>
      <c r="F41" s="132"/>
      <c r="G41" s="132"/>
      <c r="H41" s="129"/>
      <c r="I41" s="132"/>
      <c r="J41" s="132"/>
      <c r="K41" s="132"/>
      <c r="L41" s="132"/>
      <c r="M41" s="132"/>
    </row>
    <row r="42" spans="2:16" s="10" customFormat="1" ht="3" customHeight="1">
      <c r="B42" s="133"/>
      <c r="C42" s="133"/>
      <c r="D42" s="133"/>
      <c r="E42" s="133"/>
      <c r="F42" s="133"/>
      <c r="G42" s="133"/>
      <c r="H42" s="130"/>
      <c r="I42" s="133"/>
      <c r="J42" s="133"/>
      <c r="K42" s="133"/>
      <c r="L42" s="133"/>
      <c r="M42" s="133"/>
    </row>
    <row r="43" spans="2:16" s="16" customFormat="1" ht="9" customHeight="1">
      <c r="B43" s="37"/>
      <c r="C43" s="37"/>
      <c r="D43" s="37"/>
      <c r="E43" s="37"/>
      <c r="F43" s="37"/>
      <c r="G43" s="64"/>
      <c r="H43" s="64"/>
      <c r="I43" s="37"/>
      <c r="J43" s="37"/>
      <c r="K43" s="37"/>
      <c r="L43" s="37"/>
      <c r="M43" s="37"/>
      <c r="O43" s="14"/>
      <c r="P43" s="14"/>
    </row>
    <row r="44" spans="2:16" s="21" customFormat="1" ht="16.149999999999999" customHeight="1">
      <c r="B44" s="43"/>
      <c r="C44" s="43"/>
      <c r="D44" s="43"/>
      <c r="E44" s="43"/>
      <c r="F44" s="43"/>
      <c r="G44" s="72" t="s">
        <v>16</v>
      </c>
      <c r="H44" s="57" t="s">
        <v>17</v>
      </c>
      <c r="I44" s="43">
        <f>+B27</f>
        <v>57736</v>
      </c>
      <c r="J44" s="43">
        <f>+C27</f>
        <v>18102</v>
      </c>
      <c r="K44" s="43">
        <f>+D27</f>
        <v>24155</v>
      </c>
      <c r="L44" s="43">
        <f>+E27</f>
        <v>9628</v>
      </c>
      <c r="M44" s="43">
        <f>+F27</f>
        <v>5851</v>
      </c>
      <c r="O44" s="10"/>
      <c r="P44" s="10"/>
    </row>
    <row r="45" spans="2:16" s="19" customFormat="1" ht="5.0999999999999996" customHeight="1">
      <c r="B45" s="39"/>
      <c r="C45" s="39"/>
      <c r="D45" s="39"/>
      <c r="E45" s="39"/>
      <c r="F45" s="39"/>
      <c r="G45" s="73"/>
      <c r="H45" s="58"/>
      <c r="I45" s="39"/>
      <c r="J45" s="39"/>
      <c r="K45" s="39"/>
      <c r="L45" s="39"/>
      <c r="M45" s="39"/>
      <c r="O45" s="10"/>
      <c r="P45" s="10"/>
    </row>
    <row r="46" spans="2:16" s="17" customFormat="1" ht="16.149999999999999" customHeight="1">
      <c r="B46" s="38">
        <v>57659</v>
      </c>
      <c r="C46" s="38">
        <v>18079</v>
      </c>
      <c r="D46" s="38">
        <v>24118</v>
      </c>
      <c r="E46" s="38">
        <v>9626</v>
      </c>
      <c r="F46" s="38">
        <v>5836</v>
      </c>
      <c r="G46" s="68" t="s">
        <v>21</v>
      </c>
      <c r="H46" s="52" t="s">
        <v>22</v>
      </c>
      <c r="I46" s="38"/>
      <c r="J46" s="38"/>
      <c r="K46" s="38"/>
      <c r="L46" s="38"/>
      <c r="M46" s="38"/>
      <c r="O46" s="16"/>
      <c r="P46" s="16"/>
    </row>
    <row r="47" spans="2:16" s="19" customFormat="1" ht="16.149999999999999" customHeight="1">
      <c r="B47" s="39">
        <f>+C47+D47+E47+F47</f>
        <v>44636</v>
      </c>
      <c r="C47" s="39">
        <v>13692</v>
      </c>
      <c r="D47" s="39">
        <v>18895</v>
      </c>
      <c r="E47" s="39">
        <v>7270</v>
      </c>
      <c r="F47" s="39">
        <v>4779</v>
      </c>
      <c r="G47" s="69" t="s">
        <v>23</v>
      </c>
      <c r="H47" s="70" t="s">
        <v>24</v>
      </c>
      <c r="I47" s="39"/>
      <c r="J47" s="39"/>
      <c r="K47" s="39"/>
      <c r="L47" s="39"/>
      <c r="M47" s="39"/>
      <c r="O47" s="120"/>
      <c r="P47" s="21"/>
    </row>
    <row r="48" spans="2:16" s="19" customFormat="1" ht="16.149999999999999" customHeight="1">
      <c r="B48" s="39">
        <f>SUM(B49:B50)</f>
        <v>13023</v>
      </c>
      <c r="C48" s="39">
        <f>SUM(C49:C50)</f>
        <v>4387</v>
      </c>
      <c r="D48" s="39">
        <f>SUM(D49:D50)</f>
        <v>5223</v>
      </c>
      <c r="E48" s="39">
        <f>SUM(E49:E50)</f>
        <v>2356</v>
      </c>
      <c r="F48" s="39">
        <f>SUM(F49:F50)</f>
        <v>1057</v>
      </c>
      <c r="G48" s="69" t="s">
        <v>25</v>
      </c>
      <c r="H48" s="70" t="s">
        <v>153</v>
      </c>
      <c r="I48" s="39"/>
      <c r="J48" s="39"/>
      <c r="K48" s="39"/>
      <c r="L48" s="39"/>
      <c r="M48" s="39"/>
      <c r="O48" s="121"/>
    </row>
    <row r="49" spans="2:16" s="19" customFormat="1" ht="16.149999999999999" customHeight="1">
      <c r="B49" s="96">
        <f t="shared" ref="B49:B50" si="0">+C49+D49+E49+F49</f>
        <v>8178</v>
      </c>
      <c r="C49" s="96">
        <v>1533</v>
      </c>
      <c r="D49" s="96">
        <v>3481</v>
      </c>
      <c r="E49" s="96">
        <v>2177</v>
      </c>
      <c r="F49" s="96">
        <v>987</v>
      </c>
      <c r="G49" s="97" t="s">
        <v>26</v>
      </c>
      <c r="H49" s="98" t="s">
        <v>27</v>
      </c>
      <c r="I49" s="48"/>
      <c r="J49" s="48"/>
      <c r="K49" s="48"/>
      <c r="L49" s="48"/>
      <c r="M49" s="48"/>
      <c r="O49" s="120"/>
      <c r="P49" s="17"/>
    </row>
    <row r="50" spans="2:16" s="19" customFormat="1" ht="16.149999999999999" customHeight="1">
      <c r="B50" s="96">
        <f t="shared" si="0"/>
        <v>4845</v>
      </c>
      <c r="C50" s="96">
        <v>2854</v>
      </c>
      <c r="D50" s="96">
        <v>1742</v>
      </c>
      <c r="E50" s="96">
        <v>179</v>
      </c>
      <c r="F50" s="96">
        <v>70</v>
      </c>
      <c r="G50" s="99" t="s">
        <v>28</v>
      </c>
      <c r="H50" s="98" t="s">
        <v>29</v>
      </c>
      <c r="I50" s="48"/>
      <c r="J50" s="48"/>
      <c r="K50" s="48"/>
      <c r="L50" s="48"/>
      <c r="M50" s="48"/>
      <c r="O50" s="120"/>
    </row>
    <row r="51" spans="2:16" s="17" customFormat="1" ht="16.149999999999999" customHeight="1">
      <c r="B51" s="38">
        <v>77</v>
      </c>
      <c r="C51" s="38">
        <v>23</v>
      </c>
      <c r="D51" s="38">
        <v>37</v>
      </c>
      <c r="E51" s="38">
        <v>2</v>
      </c>
      <c r="F51" s="38">
        <v>15</v>
      </c>
      <c r="G51" s="68" t="s">
        <v>30</v>
      </c>
      <c r="H51" s="52" t="s">
        <v>31</v>
      </c>
      <c r="I51" s="38"/>
      <c r="J51" s="38"/>
      <c r="K51" s="38"/>
      <c r="L51" s="38"/>
      <c r="M51" s="38"/>
      <c r="O51" s="120"/>
      <c r="P51" s="19"/>
    </row>
    <row r="52" spans="2:16" s="17" customFormat="1" ht="16.149999999999999" customHeight="1"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68" t="s">
        <v>32</v>
      </c>
      <c r="H52" s="52" t="s">
        <v>33</v>
      </c>
      <c r="I52" s="38"/>
      <c r="J52" s="38"/>
      <c r="K52" s="38"/>
      <c r="L52" s="38"/>
      <c r="M52" s="38"/>
      <c r="O52" s="120"/>
      <c r="P52" s="19"/>
    </row>
    <row r="53" spans="2:16" s="19" customFormat="1" ht="5.0999999999999996" customHeight="1">
      <c r="B53" s="39"/>
      <c r="C53" s="39"/>
      <c r="D53" s="39"/>
      <c r="E53" s="39"/>
      <c r="F53" s="39"/>
      <c r="G53" s="27"/>
      <c r="H53" s="29"/>
      <c r="I53" s="39"/>
      <c r="J53" s="39"/>
      <c r="K53" s="39"/>
      <c r="L53" s="39"/>
      <c r="M53" s="39"/>
      <c r="O53" s="120"/>
    </row>
    <row r="54" spans="2:16" s="21" customFormat="1" ht="15.95" customHeight="1">
      <c r="B54" s="41">
        <f>+I44-(+B46+B51+B52)</f>
        <v>0</v>
      </c>
      <c r="C54" s="41">
        <f>+J44-(+C46+C51+C52)</f>
        <v>0</v>
      </c>
      <c r="D54" s="41">
        <f>+K44-(+D46+D51+D52)</f>
        <v>0</v>
      </c>
      <c r="E54" s="41">
        <f>+L44-(+E46+E51+E52)</f>
        <v>0</v>
      </c>
      <c r="F54" s="41">
        <f>+M44-(+F46+F51+F52)</f>
        <v>0</v>
      </c>
      <c r="G54" s="71" t="s">
        <v>34</v>
      </c>
      <c r="H54" s="55" t="s">
        <v>35</v>
      </c>
      <c r="I54" s="41"/>
      <c r="J54" s="41"/>
      <c r="K54" s="41"/>
      <c r="L54" s="41"/>
      <c r="M54" s="41"/>
      <c r="O54" s="17"/>
      <c r="P54" s="17"/>
    </row>
    <row r="55" spans="2:16" s="16" customFormat="1" ht="9" customHeight="1">
      <c r="B55" s="46"/>
      <c r="C55" s="46"/>
      <c r="D55" s="46"/>
      <c r="E55" s="46"/>
      <c r="F55" s="46"/>
      <c r="G55" s="63"/>
      <c r="H55" s="63"/>
      <c r="I55" s="46"/>
      <c r="J55" s="46"/>
      <c r="K55" s="46"/>
      <c r="L55" s="46"/>
      <c r="M55" s="46"/>
      <c r="O55" s="17"/>
      <c r="P55" s="17"/>
    </row>
    <row r="56" spans="2:16" ht="15.95" customHeight="1">
      <c r="B56" s="31"/>
      <c r="C56" s="31"/>
      <c r="D56" s="31"/>
      <c r="E56" s="31"/>
      <c r="F56" s="31"/>
      <c r="G56" s="32"/>
      <c r="H56" s="31"/>
      <c r="I56" s="33"/>
      <c r="J56" s="33"/>
      <c r="K56" s="33"/>
      <c r="L56" s="33"/>
      <c r="M56" s="33"/>
      <c r="O56" s="19"/>
      <c r="P56" s="19"/>
    </row>
    <row r="57" spans="2:16" ht="15.95" customHeight="1">
      <c r="O57" s="17"/>
      <c r="P57" s="21"/>
    </row>
    <row r="58" spans="2:16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O58" s="16"/>
      <c r="P58" s="16"/>
    </row>
    <row r="59" spans="2:16" ht="5.25" customHeight="1">
      <c r="B59" s="11"/>
    </row>
    <row r="60" spans="2:16" s="10" customFormat="1" ht="15.95" customHeight="1">
      <c r="B60" s="4" t="s">
        <v>2</v>
      </c>
      <c r="C60" s="9"/>
      <c r="D60" s="9"/>
      <c r="E60" s="9"/>
      <c r="F60" s="9"/>
      <c r="G60" s="4"/>
      <c r="H60" s="4"/>
      <c r="I60" s="4"/>
      <c r="J60" s="9"/>
      <c r="K60" s="9"/>
      <c r="L60" s="9"/>
      <c r="M60" s="12" t="s">
        <v>3</v>
      </c>
      <c r="O60" s="6"/>
      <c r="P60" s="6"/>
    </row>
    <row r="61" spans="2:16" s="13" customFormat="1" ht="3" customHeight="1">
      <c r="B61" s="26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O61" s="10"/>
      <c r="P61" s="10"/>
    </row>
    <row r="62" spans="2:16" s="10" customFormat="1" ht="3.75" customHeight="1">
      <c r="B62" s="131" t="str">
        <f>+B10</f>
        <v>Adminis-
traciones
Públicas
S.13</v>
      </c>
      <c r="C62" s="131" t="str">
        <f>+C10</f>
        <v>Adminis-
tración
Central
S.1311</v>
      </c>
      <c r="D62" s="131" t="str">
        <f>+D10</f>
        <v>Adminis-
tración
Regional
S.1312</v>
      </c>
      <c r="E62" s="131" t="str">
        <f>+E10</f>
        <v>Adminis-
tración
Local
S.1313</v>
      </c>
      <c r="F62" s="131" t="str">
        <f>+F10</f>
        <v>Fondos de
la S.Social
S.1314</v>
      </c>
      <c r="G62" s="131" t="s">
        <v>4</v>
      </c>
      <c r="H62" s="128" t="s">
        <v>152</v>
      </c>
      <c r="I62" s="131" t="str">
        <f>+I10</f>
        <v>Adminis-
traciones
Públicas
S.13</v>
      </c>
      <c r="J62" s="131" t="str">
        <f>+J10</f>
        <v>Adminis-
tración
Central
S.1311</v>
      </c>
      <c r="K62" s="131" t="str">
        <f>+K10</f>
        <v>Adminis-
tración
Regional
S.1312</v>
      </c>
      <c r="L62" s="131" t="str">
        <f>+L10</f>
        <v>Adminis-
tración
Local
S.1313</v>
      </c>
      <c r="M62" s="131" t="str">
        <f>+M10</f>
        <v>Fondos de
la S.Social
S.1314</v>
      </c>
      <c r="O62" s="6"/>
      <c r="P62" s="6"/>
    </row>
    <row r="63" spans="2:16" s="10" customFormat="1" ht="44.1" customHeight="1">
      <c r="B63" s="132"/>
      <c r="C63" s="132"/>
      <c r="D63" s="132"/>
      <c r="E63" s="132"/>
      <c r="F63" s="132"/>
      <c r="G63" s="132"/>
      <c r="H63" s="129"/>
      <c r="I63" s="132"/>
      <c r="J63" s="132"/>
      <c r="K63" s="132"/>
      <c r="L63" s="132"/>
      <c r="M63" s="132"/>
    </row>
    <row r="64" spans="2:16" s="14" customFormat="1" ht="3" customHeight="1">
      <c r="B64" s="132"/>
      <c r="C64" s="132"/>
      <c r="D64" s="132"/>
      <c r="E64" s="132"/>
      <c r="F64" s="132"/>
      <c r="G64" s="132"/>
      <c r="H64" s="129"/>
      <c r="I64" s="132"/>
      <c r="J64" s="132"/>
      <c r="K64" s="132"/>
      <c r="L64" s="132"/>
      <c r="M64" s="132"/>
      <c r="O64" s="13"/>
      <c r="P64" s="13"/>
    </row>
    <row r="65" spans="2:16" s="10" customFormat="1" ht="13.15" customHeight="1">
      <c r="B65" s="132"/>
      <c r="C65" s="132"/>
      <c r="D65" s="132"/>
      <c r="E65" s="132"/>
      <c r="F65" s="132"/>
      <c r="G65" s="132"/>
      <c r="H65" s="129"/>
      <c r="I65" s="132"/>
      <c r="J65" s="132"/>
      <c r="K65" s="132"/>
      <c r="L65" s="132"/>
      <c r="M65" s="132"/>
    </row>
    <row r="66" spans="2:16" s="10" customFormat="1" ht="3" customHeight="1">
      <c r="B66" s="133"/>
      <c r="C66" s="133"/>
      <c r="D66" s="133"/>
      <c r="E66" s="133"/>
      <c r="F66" s="133"/>
      <c r="G66" s="133"/>
      <c r="H66" s="130"/>
      <c r="I66" s="133"/>
      <c r="J66" s="133"/>
      <c r="K66" s="133"/>
      <c r="L66" s="133"/>
      <c r="M66" s="133"/>
    </row>
    <row r="67" spans="2:16" s="16" customFormat="1" ht="9" customHeight="1">
      <c r="B67" s="37"/>
      <c r="C67" s="37"/>
      <c r="D67" s="37"/>
      <c r="E67" s="37"/>
      <c r="F67" s="37"/>
      <c r="G67" s="64"/>
      <c r="H67" s="64"/>
      <c r="I67" s="37"/>
      <c r="J67" s="37"/>
      <c r="K67" s="37"/>
      <c r="L67" s="37"/>
      <c r="M67" s="37"/>
      <c r="O67" s="14"/>
      <c r="P67" s="14"/>
    </row>
    <row r="68" spans="2:16" s="21" customFormat="1" ht="16.149999999999999" customHeight="1">
      <c r="B68" s="42"/>
      <c r="C68" s="42"/>
      <c r="D68" s="42"/>
      <c r="E68" s="42"/>
      <c r="F68" s="42"/>
      <c r="G68" s="76" t="s">
        <v>34</v>
      </c>
      <c r="H68" s="60" t="s">
        <v>35</v>
      </c>
      <c r="I68" s="43">
        <f>+J68+K68+L68+M68</f>
        <v>0</v>
      </c>
      <c r="J68" s="43">
        <f>+C54</f>
        <v>0</v>
      </c>
      <c r="K68" s="43">
        <f>+D54</f>
        <v>0</v>
      </c>
      <c r="L68" s="43">
        <f>+E54</f>
        <v>0</v>
      </c>
      <c r="M68" s="43">
        <f>+F54</f>
        <v>0</v>
      </c>
      <c r="O68" s="10"/>
      <c r="P68" s="10"/>
    </row>
    <row r="69" spans="2:16" s="19" customFormat="1" ht="5.0999999999999996" customHeight="1">
      <c r="B69" s="39"/>
      <c r="C69" s="39"/>
      <c r="D69" s="39"/>
      <c r="E69" s="39"/>
      <c r="F69" s="39"/>
      <c r="G69" s="74"/>
      <c r="H69" s="59"/>
      <c r="I69" s="39">
        <f>+J69+K69+L69+M69</f>
        <v>0</v>
      </c>
      <c r="J69" s="39"/>
      <c r="K69" s="39"/>
      <c r="L69" s="39"/>
      <c r="M69" s="39"/>
      <c r="O69" s="10"/>
      <c r="P69" s="10"/>
    </row>
    <row r="70" spans="2:16" s="17" customFormat="1" ht="16.149999999999999" customHeight="1">
      <c r="B70" s="38"/>
      <c r="C70" s="38"/>
      <c r="D70" s="38"/>
      <c r="E70" s="38"/>
      <c r="F70" s="38"/>
      <c r="G70" s="77" t="s">
        <v>37</v>
      </c>
      <c r="H70" s="61" t="s">
        <v>154</v>
      </c>
      <c r="I70" s="38">
        <f>+I71+I75</f>
        <v>61567</v>
      </c>
      <c r="J70" s="38">
        <f>+J71+J75</f>
        <v>43162</v>
      </c>
      <c r="K70" s="38">
        <f>+K71+K75</f>
        <v>7350</v>
      </c>
      <c r="L70" s="38">
        <f>+L71+L75</f>
        <v>11055</v>
      </c>
      <c r="M70" s="38">
        <f>+M71+M75</f>
        <v>0</v>
      </c>
      <c r="O70" s="16"/>
      <c r="P70" s="16"/>
    </row>
    <row r="71" spans="2:16" s="19" customFormat="1" ht="16.149999999999999" customHeight="1">
      <c r="B71" s="39"/>
      <c r="C71" s="39"/>
      <c r="D71" s="39"/>
      <c r="E71" s="39"/>
      <c r="F71" s="39"/>
      <c r="G71" s="74" t="s">
        <v>38</v>
      </c>
      <c r="H71" s="27" t="s">
        <v>39</v>
      </c>
      <c r="I71" s="39">
        <f>+I72+I73+I74</f>
        <v>54655</v>
      </c>
      <c r="J71" s="39">
        <f>+J72+J73+J74</f>
        <v>42977</v>
      </c>
      <c r="K71" s="39">
        <f>+K72+K73+K74</f>
        <v>7168</v>
      </c>
      <c r="L71" s="39">
        <f>+L72+L73+L74</f>
        <v>4510</v>
      </c>
      <c r="M71" s="39">
        <f>+M72+M73+M74</f>
        <v>0</v>
      </c>
      <c r="O71" s="120"/>
      <c r="P71" s="21"/>
    </row>
    <row r="72" spans="2:16" s="19" customFormat="1" ht="16.149999999999999" customHeight="1">
      <c r="B72" s="39"/>
      <c r="C72" s="39"/>
      <c r="D72" s="39"/>
      <c r="E72" s="39"/>
      <c r="F72" s="39"/>
      <c r="G72" s="27" t="s">
        <v>40</v>
      </c>
      <c r="H72" s="88" t="s">
        <v>41</v>
      </c>
      <c r="I72" s="39">
        <v>31070</v>
      </c>
      <c r="J72" s="39">
        <v>27596</v>
      </c>
      <c r="K72" s="39">
        <v>1247</v>
      </c>
      <c r="L72" s="39">
        <v>2227</v>
      </c>
      <c r="M72" s="39">
        <v>0</v>
      </c>
      <c r="O72" s="120"/>
    </row>
    <row r="73" spans="2:16" s="19" customFormat="1" ht="16.149999999999999" customHeight="1">
      <c r="B73" s="39"/>
      <c r="C73" s="39"/>
      <c r="D73" s="39"/>
      <c r="E73" s="39"/>
      <c r="F73" s="39"/>
      <c r="G73" s="27" t="s">
        <v>42</v>
      </c>
      <c r="H73" s="88" t="s">
        <v>155</v>
      </c>
      <c r="I73" s="39">
        <v>120</v>
      </c>
      <c r="J73" s="39">
        <v>21</v>
      </c>
      <c r="K73" s="39">
        <v>60</v>
      </c>
      <c r="L73" s="39">
        <v>39</v>
      </c>
      <c r="M73" s="39">
        <v>0</v>
      </c>
      <c r="O73" s="120"/>
      <c r="P73" s="17"/>
    </row>
    <row r="74" spans="2:16" s="19" customFormat="1" ht="16.149999999999999" customHeight="1">
      <c r="B74" s="39"/>
      <c r="C74" s="39"/>
      <c r="D74" s="39"/>
      <c r="E74" s="39"/>
      <c r="F74" s="39"/>
      <c r="G74" s="27" t="s">
        <v>43</v>
      </c>
      <c r="H74" s="27" t="s">
        <v>156</v>
      </c>
      <c r="I74" s="39">
        <v>23465</v>
      </c>
      <c r="J74" s="39">
        <v>15360</v>
      </c>
      <c r="K74" s="39">
        <v>5861</v>
      </c>
      <c r="L74" s="39">
        <v>2244</v>
      </c>
      <c r="M74" s="39">
        <v>0</v>
      </c>
      <c r="O74" s="120"/>
    </row>
    <row r="75" spans="2:16" s="19" customFormat="1" ht="16.149999999999999" customHeight="1">
      <c r="B75" s="39"/>
      <c r="C75" s="39"/>
      <c r="D75" s="39"/>
      <c r="E75" s="39"/>
      <c r="F75" s="39"/>
      <c r="G75" s="27" t="s">
        <v>30</v>
      </c>
      <c r="H75" s="27" t="s">
        <v>31</v>
      </c>
      <c r="I75" s="39">
        <v>6912</v>
      </c>
      <c r="J75" s="39">
        <v>185</v>
      </c>
      <c r="K75" s="39">
        <v>182</v>
      </c>
      <c r="L75" s="39">
        <v>6545</v>
      </c>
      <c r="M75" s="39">
        <v>0</v>
      </c>
      <c r="O75" s="120"/>
    </row>
    <row r="76" spans="2:16" s="17" customFormat="1" ht="16.149999999999999" customHeight="1">
      <c r="B76" s="38"/>
      <c r="C76" s="38"/>
      <c r="D76" s="38"/>
      <c r="E76" s="38"/>
      <c r="F76" s="38"/>
      <c r="G76" s="77" t="s">
        <v>44</v>
      </c>
      <c r="H76" s="61" t="s">
        <v>45</v>
      </c>
      <c r="I76" s="38">
        <f>+I77+I78</f>
        <v>-6352</v>
      </c>
      <c r="J76" s="38">
        <f>+J77+J78</f>
        <v>-2627</v>
      </c>
      <c r="K76" s="38">
        <f>+K77+K78</f>
        <v>-1240</v>
      </c>
      <c r="L76" s="38">
        <f>+L77+L78</f>
        <v>-778</v>
      </c>
      <c r="M76" s="38">
        <f>+M77+M78</f>
        <v>-1707</v>
      </c>
      <c r="O76" s="120"/>
      <c r="P76" s="19"/>
    </row>
    <row r="77" spans="2:16" s="19" customFormat="1" ht="16.149999999999999" customHeight="1">
      <c r="B77" s="39"/>
      <c r="C77" s="39"/>
      <c r="D77" s="39"/>
      <c r="E77" s="39"/>
      <c r="F77" s="39"/>
      <c r="G77" s="27" t="s">
        <v>46</v>
      </c>
      <c r="H77" s="27" t="s">
        <v>47</v>
      </c>
      <c r="I77" s="39">
        <v>-3225</v>
      </c>
      <c r="J77" s="39">
        <v>-1821</v>
      </c>
      <c r="K77" s="39">
        <v>-653</v>
      </c>
      <c r="L77" s="39">
        <v>-751</v>
      </c>
      <c r="M77" s="39">
        <v>0</v>
      </c>
      <c r="O77" s="120"/>
    </row>
    <row r="78" spans="2:16" s="19" customFormat="1" ht="16.149999999999999" customHeight="1">
      <c r="B78" s="39"/>
      <c r="C78" s="39"/>
      <c r="D78" s="39"/>
      <c r="E78" s="39"/>
      <c r="F78" s="39"/>
      <c r="G78" s="27" t="s">
        <v>32</v>
      </c>
      <c r="H78" s="27" t="s">
        <v>33</v>
      </c>
      <c r="I78" s="39">
        <v>-3127</v>
      </c>
      <c r="J78" s="39">
        <v>-806</v>
      </c>
      <c r="K78" s="39">
        <v>-587</v>
      </c>
      <c r="L78" s="39">
        <v>-27</v>
      </c>
      <c r="M78" s="39">
        <v>-1707</v>
      </c>
      <c r="O78" s="120"/>
    </row>
    <row r="79" spans="2:16" s="17" customFormat="1" ht="16.149999999999999" customHeight="1">
      <c r="B79" s="38">
        <f>+B80+B81+B82</f>
        <v>22604</v>
      </c>
      <c r="C79" s="38">
        <f>+C80+C81+C82</f>
        <v>19348</v>
      </c>
      <c r="D79" s="38">
        <f>+D80+D81+D82</f>
        <v>2146</v>
      </c>
      <c r="E79" s="38">
        <f>+E80+E81+E82</f>
        <v>1107</v>
      </c>
      <c r="F79" s="38">
        <f>+F80+F81+F82</f>
        <v>3</v>
      </c>
      <c r="G79" s="77" t="s">
        <v>48</v>
      </c>
      <c r="H79" s="61" t="s">
        <v>49</v>
      </c>
      <c r="I79" s="38">
        <f>I80+I81+I82</f>
        <v>7350</v>
      </c>
      <c r="J79" s="38">
        <f>+J80+J81+J82</f>
        <v>5996</v>
      </c>
      <c r="K79" s="38">
        <f>+K80+K81+K82</f>
        <v>382</v>
      </c>
      <c r="L79" s="38">
        <f>+L80+L81+L82</f>
        <v>600</v>
      </c>
      <c r="M79" s="38">
        <f>+M80+M81+M82</f>
        <v>372</v>
      </c>
      <c r="O79" s="120"/>
    </row>
    <row r="80" spans="2:16" s="19" customFormat="1" ht="16.149999999999999" customHeight="1">
      <c r="B80" s="39">
        <v>22589</v>
      </c>
      <c r="C80" s="48">
        <v>19347</v>
      </c>
      <c r="D80" s="48">
        <v>2145</v>
      </c>
      <c r="E80" s="48">
        <v>1094</v>
      </c>
      <c r="F80" s="48">
        <v>3</v>
      </c>
      <c r="G80" s="27" t="s">
        <v>50</v>
      </c>
      <c r="H80" s="27" t="s">
        <v>133</v>
      </c>
      <c r="I80" s="48">
        <v>2385</v>
      </c>
      <c r="J80" s="48">
        <v>1173</v>
      </c>
      <c r="K80" s="48">
        <v>365</v>
      </c>
      <c r="L80" s="48">
        <v>476</v>
      </c>
      <c r="M80" s="48">
        <v>371</v>
      </c>
      <c r="O80" s="120"/>
    </row>
    <row r="81" spans="2:16" s="19" customFormat="1" ht="16.149999999999999" customHeight="1">
      <c r="B81" s="39"/>
      <c r="C81" s="48"/>
      <c r="D81" s="48"/>
      <c r="E81" s="48"/>
      <c r="F81" s="48"/>
      <c r="G81" s="27" t="s">
        <v>51</v>
      </c>
      <c r="H81" s="27" t="s">
        <v>52</v>
      </c>
      <c r="I81" s="48">
        <v>4949</v>
      </c>
      <c r="J81" s="48">
        <v>4823</v>
      </c>
      <c r="K81" s="48">
        <v>16</v>
      </c>
      <c r="L81" s="48">
        <v>109</v>
      </c>
      <c r="M81" s="48">
        <v>1</v>
      </c>
      <c r="O81" s="120"/>
    </row>
    <row r="82" spans="2:16" s="19" customFormat="1" ht="16.149999999999999" customHeight="1">
      <c r="B82" s="39">
        <v>15</v>
      </c>
      <c r="C82" s="48">
        <v>1</v>
      </c>
      <c r="D82" s="48">
        <v>1</v>
      </c>
      <c r="E82" s="48">
        <v>13</v>
      </c>
      <c r="F82" s="48">
        <v>0</v>
      </c>
      <c r="G82" s="27" t="s">
        <v>53</v>
      </c>
      <c r="H82" s="27" t="s">
        <v>54</v>
      </c>
      <c r="I82" s="48">
        <v>16</v>
      </c>
      <c r="J82" s="48">
        <v>0</v>
      </c>
      <c r="K82" s="48">
        <v>1</v>
      </c>
      <c r="L82" s="48">
        <v>15</v>
      </c>
      <c r="M82" s="48">
        <v>0</v>
      </c>
      <c r="O82" s="120"/>
      <c r="P82" s="17"/>
    </row>
    <row r="83" spans="2:16" s="19" customFormat="1" ht="5.0999999999999996" customHeight="1">
      <c r="B83" s="39"/>
      <c r="C83" s="39"/>
      <c r="D83" s="39"/>
      <c r="E83" s="39"/>
      <c r="F83" s="39"/>
      <c r="G83" s="27"/>
      <c r="H83" s="29"/>
      <c r="I83" s="48"/>
      <c r="J83" s="48"/>
      <c r="K83" s="48"/>
      <c r="L83" s="48"/>
      <c r="M83" s="48"/>
      <c r="O83" s="120"/>
    </row>
    <row r="84" spans="2:16" s="19" customFormat="1" ht="5.0999999999999996" customHeight="1">
      <c r="B84" s="45"/>
      <c r="C84" s="45"/>
      <c r="D84" s="45"/>
      <c r="E84" s="45"/>
      <c r="F84" s="45"/>
      <c r="G84" s="78"/>
      <c r="H84" s="62"/>
      <c r="I84" s="48"/>
      <c r="J84" s="48"/>
      <c r="K84" s="48"/>
      <c r="L84" s="48"/>
      <c r="M84" s="48"/>
      <c r="O84" s="120"/>
    </row>
    <row r="85" spans="2:16" s="21" customFormat="1" ht="16.149999999999999" customHeight="1">
      <c r="B85" s="41">
        <f>+I68+I70+I76+I79-B79</f>
        <v>39961</v>
      </c>
      <c r="C85" s="41">
        <f>+J68+J70+J76+J79-C79</f>
        <v>27183</v>
      </c>
      <c r="D85" s="41">
        <f>+K68+K70+K76+K79-D79</f>
        <v>4346</v>
      </c>
      <c r="E85" s="41">
        <f>+L68+L70+L76+L79-E79</f>
        <v>9770</v>
      </c>
      <c r="F85" s="41">
        <f>+M68+M70+M76+M79-F79</f>
        <v>-1338</v>
      </c>
      <c r="G85" s="71" t="s">
        <v>55</v>
      </c>
      <c r="H85" s="55" t="s">
        <v>56</v>
      </c>
      <c r="I85" s="41"/>
      <c r="J85" s="41"/>
      <c r="K85" s="41"/>
      <c r="L85" s="41"/>
      <c r="M85" s="41"/>
      <c r="O85" s="120"/>
      <c r="P85" s="19"/>
    </row>
    <row r="86" spans="2:16" s="16" customFormat="1" ht="9" customHeight="1">
      <c r="B86" s="46"/>
      <c r="C86" s="46"/>
      <c r="D86" s="46"/>
      <c r="E86" s="46"/>
      <c r="F86" s="46"/>
      <c r="G86" s="63"/>
      <c r="H86" s="63"/>
      <c r="I86" s="46"/>
      <c r="J86" s="46"/>
      <c r="K86" s="46"/>
      <c r="L86" s="46"/>
      <c r="M86" s="46"/>
      <c r="O86" s="120"/>
      <c r="P86" s="19"/>
    </row>
    <row r="87" spans="2:16" ht="15.95" customHeight="1">
      <c r="B87" s="31"/>
      <c r="C87" s="31"/>
      <c r="D87" s="31"/>
      <c r="E87" s="31"/>
      <c r="F87" s="31"/>
      <c r="G87" s="32"/>
      <c r="H87" s="31"/>
      <c r="I87" s="33"/>
      <c r="J87" s="33"/>
      <c r="K87" s="33"/>
      <c r="L87" s="33"/>
      <c r="M87" s="33"/>
      <c r="O87" s="120"/>
      <c r="P87" s="19"/>
    </row>
    <row r="88" spans="2:16" ht="15.95" customHeight="1">
      <c r="O88" s="120"/>
      <c r="P88" s="21"/>
    </row>
    <row r="89" spans="2:16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O89" s="16"/>
      <c r="P89" s="16"/>
    </row>
    <row r="90" spans="2:16" ht="5.25" customHeight="1">
      <c r="B90" s="11"/>
    </row>
    <row r="91" spans="2:16" s="10" customFormat="1" ht="15.95" customHeight="1">
      <c r="B91" s="4" t="s">
        <v>2</v>
      </c>
      <c r="C91" s="9"/>
      <c r="D91" s="9"/>
      <c r="E91" s="9"/>
      <c r="F91" s="9"/>
      <c r="G91" s="4"/>
      <c r="H91" s="4"/>
      <c r="I91" s="4"/>
      <c r="J91" s="9"/>
      <c r="K91" s="9"/>
      <c r="L91" s="9"/>
      <c r="M91" s="12" t="s">
        <v>3</v>
      </c>
      <c r="O91" s="6"/>
      <c r="P91" s="6"/>
    </row>
    <row r="92" spans="2:16" s="13" customFormat="1" ht="3" customHeight="1">
      <c r="B92" s="26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O92" s="10"/>
      <c r="P92" s="10"/>
    </row>
    <row r="93" spans="2:16" s="10" customFormat="1" ht="3.75" customHeight="1">
      <c r="B93" s="131" t="str">
        <f>+B10</f>
        <v>Adminis-
traciones
Públicas
S.13</v>
      </c>
      <c r="C93" s="131" t="str">
        <f>+C10</f>
        <v>Adminis-
tración
Central
S.1311</v>
      </c>
      <c r="D93" s="131" t="str">
        <f>+D10</f>
        <v>Adminis-
tración
Regional
S.1312</v>
      </c>
      <c r="E93" s="131" t="str">
        <f>+E10</f>
        <v>Adminis-
tración
Local
S.1313</v>
      </c>
      <c r="F93" s="131" t="str">
        <f>+F10</f>
        <v>Fondos de
la S.Social
S.1314</v>
      </c>
      <c r="G93" s="131" t="s">
        <v>4</v>
      </c>
      <c r="H93" s="128" t="s">
        <v>152</v>
      </c>
      <c r="I93" s="131" t="str">
        <f>+I10</f>
        <v>Adminis-
traciones
Públicas
S.13</v>
      </c>
      <c r="J93" s="131" t="str">
        <f>+J10</f>
        <v>Adminis-
tración
Central
S.1311</v>
      </c>
      <c r="K93" s="131" t="str">
        <f>+K10</f>
        <v>Adminis-
tración
Regional
S.1312</v>
      </c>
      <c r="L93" s="131" t="str">
        <f>+L10</f>
        <v>Adminis-
tración
Local
S.1313</v>
      </c>
      <c r="M93" s="131" t="str">
        <f>+M10</f>
        <v>Fondos de
la S.Social
S.1314</v>
      </c>
      <c r="O93" s="6"/>
      <c r="P93" s="6"/>
    </row>
    <row r="94" spans="2:16" s="10" customFormat="1" ht="44.1" customHeight="1">
      <c r="B94" s="132"/>
      <c r="C94" s="132"/>
      <c r="D94" s="132"/>
      <c r="E94" s="132"/>
      <c r="F94" s="132"/>
      <c r="G94" s="132"/>
      <c r="H94" s="129"/>
      <c r="I94" s="132"/>
      <c r="J94" s="132"/>
      <c r="K94" s="132"/>
      <c r="L94" s="132"/>
      <c r="M94" s="132"/>
    </row>
    <row r="95" spans="2:16" s="14" customFormat="1" ht="3" customHeight="1">
      <c r="B95" s="132"/>
      <c r="C95" s="132"/>
      <c r="D95" s="132"/>
      <c r="E95" s="132"/>
      <c r="F95" s="132"/>
      <c r="G95" s="132"/>
      <c r="H95" s="129"/>
      <c r="I95" s="132"/>
      <c r="J95" s="132"/>
      <c r="K95" s="132"/>
      <c r="L95" s="132"/>
      <c r="M95" s="132"/>
      <c r="O95" s="13"/>
      <c r="P95" s="13"/>
    </row>
    <row r="96" spans="2:16" s="10" customFormat="1" ht="13.15" customHeight="1">
      <c r="B96" s="132"/>
      <c r="C96" s="132"/>
      <c r="D96" s="132"/>
      <c r="E96" s="132"/>
      <c r="F96" s="132"/>
      <c r="G96" s="132"/>
      <c r="H96" s="129"/>
      <c r="I96" s="132"/>
      <c r="J96" s="132"/>
      <c r="K96" s="132"/>
      <c r="L96" s="132"/>
      <c r="M96" s="132"/>
    </row>
    <row r="97" spans="2:16" s="10" customFormat="1" ht="3" customHeight="1">
      <c r="B97" s="133"/>
      <c r="C97" s="133"/>
      <c r="D97" s="133"/>
      <c r="E97" s="133"/>
      <c r="F97" s="133"/>
      <c r="G97" s="133"/>
      <c r="H97" s="130"/>
      <c r="I97" s="133"/>
      <c r="J97" s="133"/>
      <c r="K97" s="133"/>
      <c r="L97" s="133"/>
      <c r="M97" s="133"/>
    </row>
    <row r="98" spans="2:16" s="16" customFormat="1" ht="9" customHeight="1">
      <c r="B98" s="37"/>
      <c r="C98" s="37"/>
      <c r="D98" s="37"/>
      <c r="E98" s="37"/>
      <c r="F98" s="37"/>
      <c r="G98" s="15"/>
      <c r="H98" s="15"/>
      <c r="I98" s="37"/>
      <c r="J98" s="37"/>
      <c r="K98" s="37"/>
      <c r="L98" s="37"/>
      <c r="M98" s="37"/>
      <c r="O98" s="14"/>
      <c r="P98" s="14"/>
    </row>
    <row r="99" spans="2:16" s="16" customFormat="1" ht="5.0999999999999996" customHeight="1">
      <c r="B99" s="39"/>
      <c r="C99" s="39"/>
      <c r="D99" s="39"/>
      <c r="E99" s="39"/>
      <c r="F99" s="39"/>
      <c r="G99" s="65"/>
      <c r="H99" s="65"/>
      <c r="I99" s="40"/>
      <c r="J99" s="40"/>
      <c r="K99" s="40"/>
      <c r="L99" s="40"/>
      <c r="M99" s="40"/>
      <c r="O99" s="10"/>
      <c r="P99" s="10"/>
    </row>
    <row r="100" spans="2:16" s="21" customFormat="1" ht="16.149999999999999" customHeight="1">
      <c r="B100" s="42"/>
      <c r="C100" s="42"/>
      <c r="D100" s="42"/>
      <c r="E100" s="42"/>
      <c r="F100" s="42"/>
      <c r="G100" s="76" t="s">
        <v>55</v>
      </c>
      <c r="H100" s="60" t="s">
        <v>56</v>
      </c>
      <c r="I100" s="43">
        <f>+B85</f>
        <v>39961</v>
      </c>
      <c r="J100" s="43">
        <f>+C85</f>
        <v>27183</v>
      </c>
      <c r="K100" s="43">
        <f>+D85</f>
        <v>4346</v>
      </c>
      <c r="L100" s="43">
        <f>+E85</f>
        <v>9770</v>
      </c>
      <c r="M100" s="43">
        <f>+F85</f>
        <v>-1338</v>
      </c>
      <c r="O100" s="10"/>
      <c r="P100" s="10"/>
    </row>
    <row r="101" spans="2:16" s="19" customFormat="1" ht="5.0999999999999996" customHeight="1">
      <c r="B101" s="39"/>
      <c r="C101" s="39"/>
      <c r="D101" s="39"/>
      <c r="E101" s="39"/>
      <c r="F101" s="39"/>
      <c r="G101" s="74"/>
      <c r="H101" s="59"/>
      <c r="I101" s="39"/>
      <c r="J101" s="39"/>
      <c r="K101" s="39"/>
      <c r="L101" s="39"/>
      <c r="M101" s="39"/>
      <c r="O101" s="16"/>
      <c r="P101" s="16"/>
    </row>
    <row r="102" spans="2:16" s="17" customFormat="1" ht="16.149999999999999" customHeight="1">
      <c r="B102" s="38">
        <f>+B103+B104</f>
        <v>5</v>
      </c>
      <c r="C102" s="38">
        <f>+C103+C104</f>
        <v>5</v>
      </c>
      <c r="D102" s="38">
        <f>+D103+D104</f>
        <v>0</v>
      </c>
      <c r="E102" s="38">
        <f>+E103+E104</f>
        <v>0</v>
      </c>
      <c r="F102" s="38">
        <f>+F103+F104</f>
        <v>0</v>
      </c>
      <c r="G102" s="77" t="s">
        <v>58</v>
      </c>
      <c r="H102" s="61" t="s">
        <v>59</v>
      </c>
      <c r="I102" s="38">
        <f>+I103+I104</f>
        <v>54869</v>
      </c>
      <c r="J102" s="38">
        <f>+J103+J104</f>
        <v>45030</v>
      </c>
      <c r="K102" s="38">
        <f>+K103+K104</f>
        <v>5436</v>
      </c>
      <c r="L102" s="38">
        <f>+L103+L104</f>
        <v>4403</v>
      </c>
      <c r="M102" s="38">
        <f>+M103+M104</f>
        <v>0</v>
      </c>
      <c r="O102" s="16"/>
      <c r="P102" s="16"/>
    </row>
    <row r="103" spans="2:16" s="19" customFormat="1" ht="16.149999999999999" customHeight="1">
      <c r="B103" s="39">
        <v>5</v>
      </c>
      <c r="C103" s="39">
        <v>5</v>
      </c>
      <c r="D103" s="39">
        <v>0</v>
      </c>
      <c r="E103" s="39">
        <v>0</v>
      </c>
      <c r="F103" s="39">
        <v>0</v>
      </c>
      <c r="G103" s="69" t="s">
        <v>60</v>
      </c>
      <c r="H103" s="70" t="s">
        <v>61</v>
      </c>
      <c r="I103" s="39">
        <v>52663</v>
      </c>
      <c r="J103" s="39">
        <v>44649</v>
      </c>
      <c r="K103" s="39">
        <v>4846</v>
      </c>
      <c r="L103" s="39">
        <v>3168</v>
      </c>
      <c r="M103" s="39">
        <v>0</v>
      </c>
      <c r="O103" s="120"/>
      <c r="P103" s="21"/>
    </row>
    <row r="104" spans="2:16" s="19" customFormat="1" ht="16.149999999999999" customHeight="1">
      <c r="B104" s="39"/>
      <c r="C104" s="39"/>
      <c r="D104" s="39"/>
      <c r="E104" s="39"/>
      <c r="F104" s="39"/>
      <c r="G104" s="69" t="s">
        <v>62</v>
      </c>
      <c r="H104" s="70" t="s">
        <v>63</v>
      </c>
      <c r="I104" s="39">
        <v>2206</v>
      </c>
      <c r="J104" s="39">
        <v>381</v>
      </c>
      <c r="K104" s="39">
        <v>590</v>
      </c>
      <c r="L104" s="39">
        <v>1235</v>
      </c>
      <c r="M104" s="39">
        <v>0</v>
      </c>
      <c r="O104" s="120"/>
    </row>
    <row r="105" spans="2:16" s="17" customFormat="1" ht="16.149999999999999" customHeight="1">
      <c r="B105" s="38"/>
      <c r="C105" s="38"/>
      <c r="D105" s="38"/>
      <c r="E105" s="38"/>
      <c r="F105" s="38"/>
      <c r="G105" s="77" t="s">
        <v>64</v>
      </c>
      <c r="H105" s="61" t="s">
        <v>134</v>
      </c>
      <c r="I105" s="38">
        <f>+I106+I107+I108</f>
        <v>67929</v>
      </c>
      <c r="J105" s="38">
        <f>+J106+J107+J108</f>
        <v>6630</v>
      </c>
      <c r="K105" s="38">
        <f>+K106+K107+K108</f>
        <v>109</v>
      </c>
      <c r="L105" s="38">
        <f>+L106+L107+L108</f>
        <v>179</v>
      </c>
      <c r="M105" s="38">
        <f>+M106+M107+M108</f>
        <v>61011</v>
      </c>
      <c r="O105" s="120"/>
    </row>
    <row r="106" spans="2:16" s="19" customFormat="1" ht="16.149999999999999" customHeight="1">
      <c r="B106" s="39"/>
      <c r="C106" s="39"/>
      <c r="D106" s="39"/>
      <c r="E106" s="39"/>
      <c r="F106" s="39"/>
      <c r="G106" s="69" t="s">
        <v>65</v>
      </c>
      <c r="H106" s="70" t="s">
        <v>125</v>
      </c>
      <c r="I106" s="39">
        <v>44828</v>
      </c>
      <c r="J106" s="39">
        <v>1051</v>
      </c>
      <c r="K106" s="39">
        <v>0</v>
      </c>
      <c r="L106" s="39">
        <v>0</v>
      </c>
      <c r="M106" s="39">
        <v>43777</v>
      </c>
      <c r="O106" s="120"/>
    </row>
    <row r="107" spans="2:16" s="19" customFormat="1" ht="16.149999999999999" customHeight="1">
      <c r="B107" s="39"/>
      <c r="C107" s="39"/>
      <c r="D107" s="39"/>
      <c r="E107" s="39"/>
      <c r="F107" s="39"/>
      <c r="G107" s="69" t="s">
        <v>66</v>
      </c>
      <c r="H107" s="70" t="s">
        <v>126</v>
      </c>
      <c r="I107" s="39">
        <v>4845</v>
      </c>
      <c r="J107" s="39">
        <v>4487</v>
      </c>
      <c r="K107" s="39">
        <v>109</v>
      </c>
      <c r="L107" s="39">
        <v>179</v>
      </c>
      <c r="M107" s="39">
        <v>70</v>
      </c>
      <c r="O107" s="120"/>
    </row>
    <row r="108" spans="2:16" s="19" customFormat="1" ht="16.149999999999999" customHeight="1">
      <c r="B108" s="39"/>
      <c r="C108" s="39"/>
      <c r="D108" s="39"/>
      <c r="E108" s="39"/>
      <c r="F108" s="39"/>
      <c r="G108" s="69" t="s">
        <v>127</v>
      </c>
      <c r="H108" s="70" t="s">
        <v>129</v>
      </c>
      <c r="I108" s="39">
        <v>18256</v>
      </c>
      <c r="J108" s="39">
        <v>1092</v>
      </c>
      <c r="K108" s="39">
        <v>0</v>
      </c>
      <c r="L108" s="39">
        <v>0</v>
      </c>
      <c r="M108" s="39">
        <v>17164</v>
      </c>
      <c r="O108" s="120"/>
      <c r="P108" s="17"/>
    </row>
    <row r="109" spans="2:16" s="17" customFormat="1" ht="15">
      <c r="B109" s="38">
        <v>67371</v>
      </c>
      <c r="C109" s="38">
        <v>6705</v>
      </c>
      <c r="D109" s="38">
        <v>444</v>
      </c>
      <c r="E109" s="38">
        <v>306</v>
      </c>
      <c r="F109" s="38">
        <v>59916</v>
      </c>
      <c r="G109" s="77" t="s">
        <v>67</v>
      </c>
      <c r="H109" s="89" t="s">
        <v>157</v>
      </c>
      <c r="I109" s="38"/>
      <c r="J109" s="38"/>
      <c r="K109" s="38"/>
      <c r="L109" s="38"/>
      <c r="M109" s="38"/>
      <c r="O109" s="120"/>
      <c r="P109" s="19"/>
    </row>
    <row r="110" spans="2:16" s="19" customFormat="1" ht="16.149999999999999" customHeight="1">
      <c r="B110" s="39">
        <f>+C110+D110+E110+F110</f>
        <v>57763</v>
      </c>
      <c r="C110" s="39">
        <v>0</v>
      </c>
      <c r="D110" s="39">
        <v>0</v>
      </c>
      <c r="E110" s="39">
        <v>0</v>
      </c>
      <c r="F110" s="39">
        <v>57763</v>
      </c>
      <c r="G110" s="69" t="s">
        <v>68</v>
      </c>
      <c r="H110" s="70" t="s">
        <v>158</v>
      </c>
      <c r="I110" s="39"/>
      <c r="J110" s="39"/>
      <c r="K110" s="39"/>
      <c r="L110" s="39"/>
      <c r="M110" s="39"/>
      <c r="O110" s="120"/>
    </row>
    <row r="111" spans="2:16" s="19" customFormat="1" ht="16.149999999999999" customHeight="1">
      <c r="B111" s="39">
        <f>+C111+D111+E111+F111</f>
        <v>6257</v>
      </c>
      <c r="C111" s="39">
        <v>5899</v>
      </c>
      <c r="D111" s="39">
        <v>109</v>
      </c>
      <c r="E111" s="39">
        <v>179</v>
      </c>
      <c r="F111" s="39">
        <v>70</v>
      </c>
      <c r="G111" s="69" t="s">
        <v>135</v>
      </c>
      <c r="H111" s="70" t="s">
        <v>119</v>
      </c>
      <c r="I111" s="39"/>
      <c r="J111" s="39"/>
      <c r="K111" s="39"/>
      <c r="L111" s="39"/>
      <c r="M111" s="39"/>
      <c r="O111" s="120"/>
    </row>
    <row r="112" spans="2:16" s="19" customFormat="1" ht="16.149999999999999" customHeight="1">
      <c r="B112" s="39">
        <f>+C112+D112+E112+F112</f>
        <v>3351</v>
      </c>
      <c r="C112" s="39">
        <v>806</v>
      </c>
      <c r="D112" s="39">
        <v>335</v>
      </c>
      <c r="E112" s="39">
        <v>127</v>
      </c>
      <c r="F112" s="39">
        <v>2083</v>
      </c>
      <c r="G112" s="69" t="s">
        <v>136</v>
      </c>
      <c r="H112" s="70" t="s">
        <v>159</v>
      </c>
      <c r="I112" s="39"/>
      <c r="J112" s="39"/>
      <c r="K112" s="39"/>
      <c r="L112" s="39"/>
      <c r="M112" s="39"/>
      <c r="O112" s="120"/>
      <c r="P112" s="17"/>
    </row>
    <row r="113" spans="2:16" s="17" customFormat="1" ht="16.149999999999999" customHeight="1">
      <c r="B113" s="38">
        <f>+B114+B115+B116+B117+B118+B119</f>
        <v>9587</v>
      </c>
      <c r="C113" s="38">
        <f>+C114+C115+C116+C117+C118+C119</f>
        <v>54910</v>
      </c>
      <c r="D113" s="38">
        <f>+D114+D115+D116+D117+D118+D119</f>
        <v>4129</v>
      </c>
      <c r="E113" s="38">
        <f>+E114+E115+E116+E117+E118+E119</f>
        <v>6359</v>
      </c>
      <c r="F113" s="38">
        <f>+F114+F115+F116+F117+F118+F119</f>
        <v>16877</v>
      </c>
      <c r="G113" s="77" t="s">
        <v>69</v>
      </c>
      <c r="H113" s="61" t="s">
        <v>70</v>
      </c>
      <c r="I113" s="38">
        <f>+I114+I115+I116+I117+I118+I119</f>
        <v>4553</v>
      </c>
      <c r="J113" s="38">
        <f>+J114+J115+J116+J117+J118+J119</f>
        <v>4802</v>
      </c>
      <c r="K113" s="38">
        <f>+K114+K115+K116+K117+K118+K119</f>
        <v>35161</v>
      </c>
      <c r="L113" s="38">
        <f>+L114+L115+L116+L117+L118+L119</f>
        <v>10981</v>
      </c>
      <c r="M113" s="38">
        <f>+M114+M115+M116+M117+M118+M119</f>
        <v>26297</v>
      </c>
      <c r="O113" s="19"/>
      <c r="P113" s="19"/>
    </row>
    <row r="114" spans="2:16" s="19" customFormat="1" ht="16.149999999999999" customHeight="1">
      <c r="B114" s="39">
        <v>85</v>
      </c>
      <c r="C114" s="39">
        <v>15</v>
      </c>
      <c r="D114" s="39">
        <v>27</v>
      </c>
      <c r="E114" s="39">
        <v>41</v>
      </c>
      <c r="F114" s="39">
        <v>2</v>
      </c>
      <c r="G114" s="69" t="s">
        <v>71</v>
      </c>
      <c r="H114" s="70" t="s">
        <v>72</v>
      </c>
      <c r="I114" s="39"/>
      <c r="J114" s="39"/>
      <c r="K114" s="39"/>
      <c r="L114" s="39"/>
      <c r="M114" s="39"/>
    </row>
    <row r="115" spans="2:16" s="19" customFormat="1" ht="16.149999999999999" customHeight="1">
      <c r="B115" s="39"/>
      <c r="C115" s="39"/>
      <c r="D115" s="39"/>
      <c r="E115" s="39"/>
      <c r="F115" s="39"/>
      <c r="G115" s="69" t="s">
        <v>73</v>
      </c>
      <c r="H115" s="70" t="s">
        <v>74</v>
      </c>
      <c r="I115" s="39">
        <v>57</v>
      </c>
      <c r="J115" s="39">
        <v>13</v>
      </c>
      <c r="K115" s="39">
        <v>5</v>
      </c>
      <c r="L115" s="39">
        <v>38</v>
      </c>
      <c r="M115" s="39">
        <v>1</v>
      </c>
    </row>
    <row r="116" spans="2:16" s="19" customFormat="1" ht="16.149999999999999" customHeight="1">
      <c r="B116" s="39">
        <v>0</v>
      </c>
      <c r="C116" s="39">
        <v>47797</v>
      </c>
      <c r="D116" s="39">
        <v>2833</v>
      </c>
      <c r="E116" s="39">
        <v>5303</v>
      </c>
      <c r="F116" s="39">
        <v>16755</v>
      </c>
      <c r="G116" s="69" t="s">
        <v>75</v>
      </c>
      <c r="H116" s="70" t="s">
        <v>160</v>
      </c>
      <c r="I116" s="39">
        <v>0</v>
      </c>
      <c r="J116" s="39">
        <v>3227</v>
      </c>
      <c r="K116" s="39">
        <v>34005</v>
      </c>
      <c r="L116" s="39">
        <v>10097</v>
      </c>
      <c r="M116" s="39">
        <v>25359</v>
      </c>
      <c r="O116" s="120"/>
      <c r="P116" s="17"/>
    </row>
    <row r="117" spans="2:16" s="19" customFormat="1" ht="16.149999999999999" customHeight="1">
      <c r="B117" s="39">
        <v>575</v>
      </c>
      <c r="C117" s="39">
        <v>575</v>
      </c>
      <c r="D117" s="39">
        <v>0</v>
      </c>
      <c r="E117" s="39">
        <v>0</v>
      </c>
      <c r="F117" s="39">
        <v>0</v>
      </c>
      <c r="G117" s="69" t="s">
        <v>76</v>
      </c>
      <c r="H117" s="70" t="s">
        <v>77</v>
      </c>
      <c r="I117" s="39">
        <v>1740</v>
      </c>
      <c r="J117" s="39">
        <v>490</v>
      </c>
      <c r="K117" s="39">
        <v>640</v>
      </c>
      <c r="L117" s="39">
        <v>58</v>
      </c>
      <c r="M117" s="39">
        <v>552</v>
      </c>
      <c r="O117" s="120"/>
    </row>
    <row r="118" spans="2:16" s="19" customFormat="1" ht="16.149999999999999" customHeight="1">
      <c r="B118" s="39">
        <v>3893</v>
      </c>
      <c r="C118" s="39">
        <v>1489</v>
      </c>
      <c r="D118" s="39">
        <v>1269</v>
      </c>
      <c r="E118" s="39">
        <v>1015</v>
      </c>
      <c r="F118" s="39">
        <v>120</v>
      </c>
      <c r="G118" s="27" t="s">
        <v>78</v>
      </c>
      <c r="H118" s="27" t="s">
        <v>79</v>
      </c>
      <c r="I118" s="39">
        <v>2756</v>
      </c>
      <c r="J118" s="39">
        <v>1072</v>
      </c>
      <c r="K118" s="39">
        <v>511</v>
      </c>
      <c r="L118" s="39">
        <v>788</v>
      </c>
      <c r="M118" s="39">
        <v>385</v>
      </c>
      <c r="O118" s="120"/>
    </row>
    <row r="119" spans="2:16" s="51" customFormat="1" ht="16.149999999999999" customHeight="1">
      <c r="B119" s="39">
        <v>5034</v>
      </c>
      <c r="C119" s="39">
        <v>5034</v>
      </c>
      <c r="D119" s="39">
        <v>0</v>
      </c>
      <c r="E119" s="39">
        <v>0</v>
      </c>
      <c r="F119" s="39">
        <v>0</v>
      </c>
      <c r="G119" s="27" t="s">
        <v>120</v>
      </c>
      <c r="H119" s="27" t="s">
        <v>121</v>
      </c>
      <c r="I119" s="50"/>
      <c r="J119" s="50"/>
      <c r="K119" s="50"/>
      <c r="L119" s="50"/>
      <c r="M119" s="50"/>
      <c r="N119" s="19"/>
      <c r="O119" s="120"/>
      <c r="P119" s="19"/>
    </row>
    <row r="120" spans="2:16" s="19" customFormat="1" ht="5.0999999999999996" customHeight="1">
      <c r="B120" s="39"/>
      <c r="C120" s="39"/>
      <c r="D120" s="39"/>
      <c r="E120" s="39"/>
      <c r="F120" s="39"/>
      <c r="G120" s="74"/>
      <c r="H120" s="59"/>
      <c r="I120" s="39"/>
      <c r="J120" s="39"/>
      <c r="K120" s="39"/>
      <c r="L120" s="39"/>
      <c r="M120" s="39"/>
      <c r="O120" s="120"/>
    </row>
    <row r="121" spans="2:16" s="19" customFormat="1" ht="5.0999999999999996" customHeight="1">
      <c r="B121" s="45"/>
      <c r="C121" s="45"/>
      <c r="D121" s="45"/>
      <c r="E121" s="45"/>
      <c r="F121" s="45"/>
      <c r="G121" s="78"/>
      <c r="H121" s="62"/>
      <c r="I121" s="39"/>
      <c r="J121" s="39"/>
      <c r="K121" s="39"/>
      <c r="L121" s="39"/>
      <c r="M121" s="39"/>
      <c r="O121" s="120"/>
    </row>
    <row r="122" spans="2:16" s="21" customFormat="1" ht="16.149999999999999" customHeight="1">
      <c r="B122" s="41">
        <f>+I100+I102+I105+I113-B102-B109-B113</f>
        <v>90349</v>
      </c>
      <c r="C122" s="41">
        <f>+J100+J102+J105+J113-C102-C109-C113</f>
        <v>22025</v>
      </c>
      <c r="D122" s="41">
        <f>+K100+K102+K105+K113-D102-D109-D113</f>
        <v>40479</v>
      </c>
      <c r="E122" s="41">
        <f>+L100+L102+L105+L113-E102-E109-E113</f>
        <v>18668</v>
      </c>
      <c r="F122" s="41">
        <f>+M100+M102+M105+M113-F102-F109-F113</f>
        <v>9177</v>
      </c>
      <c r="G122" s="71" t="s">
        <v>80</v>
      </c>
      <c r="H122" s="55" t="s">
        <v>81</v>
      </c>
      <c r="I122" s="41"/>
      <c r="J122" s="41"/>
      <c r="K122" s="41"/>
      <c r="L122" s="41"/>
      <c r="M122" s="41"/>
      <c r="O122" s="120"/>
      <c r="P122" s="51"/>
    </row>
    <row r="123" spans="2:16" s="16" customFormat="1" ht="9" customHeight="1">
      <c r="B123" s="46"/>
      <c r="C123" s="46"/>
      <c r="D123" s="46"/>
      <c r="E123" s="46"/>
      <c r="F123" s="46"/>
      <c r="G123" s="63"/>
      <c r="H123" s="63"/>
      <c r="I123" s="46"/>
      <c r="J123" s="46"/>
      <c r="K123" s="46"/>
      <c r="L123" s="46"/>
      <c r="M123" s="46"/>
      <c r="O123" s="19"/>
      <c r="P123" s="19"/>
    </row>
    <row r="124" spans="2:16" ht="15.95" customHeight="1">
      <c r="B124" s="31"/>
      <c r="C124" s="31"/>
      <c r="D124" s="31"/>
      <c r="E124" s="31"/>
      <c r="F124" s="31"/>
      <c r="G124" s="32"/>
      <c r="H124" s="31"/>
      <c r="I124" s="33"/>
      <c r="J124" s="33"/>
      <c r="K124" s="33"/>
      <c r="L124" s="33"/>
      <c r="M124" s="33"/>
      <c r="O124" s="19"/>
      <c r="P124" s="19"/>
    </row>
    <row r="125" spans="2:16" ht="15.95" customHeight="1">
      <c r="O125" s="120"/>
      <c r="P125" s="21"/>
    </row>
    <row r="126" spans="2:16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O126" s="16"/>
      <c r="P126" s="16"/>
    </row>
    <row r="127" spans="2:16" ht="5.25" customHeight="1">
      <c r="B127" s="11"/>
    </row>
    <row r="128" spans="2:16" s="10" customFormat="1" ht="15.95" customHeight="1">
      <c r="B128" s="4" t="s">
        <v>2</v>
      </c>
      <c r="C128" s="9"/>
      <c r="D128" s="9"/>
      <c r="E128" s="9"/>
      <c r="F128" s="9"/>
      <c r="G128" s="4"/>
      <c r="H128" s="4"/>
      <c r="I128" s="4"/>
      <c r="J128" s="9"/>
      <c r="K128" s="9"/>
      <c r="L128" s="9"/>
      <c r="M128" s="12" t="s">
        <v>3</v>
      </c>
      <c r="O128" s="6"/>
      <c r="P128" s="6"/>
    </row>
    <row r="129" spans="2:16" s="13" customFormat="1" ht="3" customHeight="1">
      <c r="B129" s="26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O129" s="10"/>
      <c r="P129" s="10"/>
    </row>
    <row r="130" spans="2:16" s="10" customFormat="1" ht="3.75" customHeight="1">
      <c r="B130" s="131" t="str">
        <f>+B10</f>
        <v>Adminis-
traciones
Públicas
S.13</v>
      </c>
      <c r="C130" s="131" t="str">
        <f>+C10</f>
        <v>Adminis-
tración
Central
S.1311</v>
      </c>
      <c r="D130" s="131" t="str">
        <f>+D10</f>
        <v>Adminis-
tración
Regional
S.1312</v>
      </c>
      <c r="E130" s="131" t="str">
        <f>+E10</f>
        <v>Adminis-
tración
Local
S.1313</v>
      </c>
      <c r="F130" s="131" t="str">
        <f>+F10</f>
        <v>Fondos de
la S.Social
S.1314</v>
      </c>
      <c r="G130" s="131" t="s">
        <v>4</v>
      </c>
      <c r="H130" s="128" t="s">
        <v>152</v>
      </c>
      <c r="I130" s="131" t="str">
        <f>+I10</f>
        <v>Adminis-
traciones
Públicas
S.13</v>
      </c>
      <c r="J130" s="131" t="str">
        <f>+J10</f>
        <v>Adminis-
tración
Central
S.1311</v>
      </c>
      <c r="K130" s="131" t="str">
        <f>+K10</f>
        <v>Adminis-
tración
Regional
S.1312</v>
      </c>
      <c r="L130" s="131" t="str">
        <f>+L10</f>
        <v>Adminis-
tración
Local
S.1313</v>
      </c>
      <c r="M130" s="131" t="str">
        <f>+M10</f>
        <v>Fondos de
la S.Social
S.1314</v>
      </c>
      <c r="O130" s="6"/>
      <c r="P130" s="6"/>
    </row>
    <row r="131" spans="2:16" s="10" customFormat="1" ht="44.1" customHeight="1">
      <c r="B131" s="132"/>
      <c r="C131" s="132"/>
      <c r="D131" s="132"/>
      <c r="E131" s="132"/>
      <c r="F131" s="132"/>
      <c r="G131" s="132"/>
      <c r="H131" s="129"/>
      <c r="I131" s="132"/>
      <c r="J131" s="132"/>
      <c r="K131" s="132"/>
      <c r="L131" s="132"/>
      <c r="M131" s="132"/>
    </row>
    <row r="132" spans="2:16" s="14" customFormat="1" ht="3" customHeight="1">
      <c r="B132" s="132"/>
      <c r="C132" s="132"/>
      <c r="D132" s="132"/>
      <c r="E132" s="132"/>
      <c r="F132" s="132"/>
      <c r="G132" s="132"/>
      <c r="H132" s="129"/>
      <c r="I132" s="132"/>
      <c r="J132" s="132"/>
      <c r="K132" s="132"/>
      <c r="L132" s="132"/>
      <c r="M132" s="132"/>
      <c r="O132" s="13"/>
      <c r="P132" s="13"/>
    </row>
    <row r="133" spans="2:16" s="10" customFormat="1" ht="13.15" customHeight="1">
      <c r="B133" s="132"/>
      <c r="C133" s="132"/>
      <c r="D133" s="132"/>
      <c r="E133" s="132"/>
      <c r="F133" s="132"/>
      <c r="G133" s="132"/>
      <c r="H133" s="129"/>
      <c r="I133" s="132"/>
      <c r="J133" s="132"/>
      <c r="K133" s="132"/>
      <c r="L133" s="132"/>
      <c r="M133" s="132"/>
    </row>
    <row r="134" spans="2:16" s="10" customFormat="1" ht="3" customHeight="1">
      <c r="B134" s="133"/>
      <c r="C134" s="133"/>
      <c r="D134" s="133"/>
      <c r="E134" s="133"/>
      <c r="F134" s="133"/>
      <c r="G134" s="133"/>
      <c r="H134" s="130"/>
      <c r="I134" s="133"/>
      <c r="J134" s="133"/>
      <c r="K134" s="133"/>
      <c r="L134" s="133"/>
      <c r="M134" s="133"/>
    </row>
    <row r="135" spans="2:16" s="16" customFormat="1" ht="9" customHeight="1">
      <c r="B135" s="37"/>
      <c r="C135" s="37"/>
      <c r="D135" s="37"/>
      <c r="E135" s="37"/>
      <c r="F135" s="37"/>
      <c r="G135" s="79"/>
      <c r="H135" s="64"/>
      <c r="I135" s="37"/>
      <c r="J135" s="37"/>
      <c r="K135" s="37"/>
      <c r="L135" s="37"/>
      <c r="M135" s="37"/>
      <c r="O135" s="14"/>
      <c r="P135" s="14"/>
    </row>
    <row r="136" spans="2:16" s="16" customFormat="1" ht="5.0999999999999996" customHeight="1">
      <c r="B136" s="39"/>
      <c r="C136" s="39"/>
      <c r="D136" s="39"/>
      <c r="E136" s="39"/>
      <c r="F136" s="39"/>
      <c r="G136" s="80"/>
      <c r="H136" s="65"/>
      <c r="I136" s="40"/>
      <c r="J136" s="40"/>
      <c r="K136" s="40"/>
      <c r="L136" s="40"/>
      <c r="M136" s="40"/>
      <c r="O136" s="10"/>
      <c r="P136" s="10"/>
    </row>
    <row r="137" spans="2:16" s="21" customFormat="1" ht="16.149999999999999" customHeight="1">
      <c r="B137" s="42"/>
      <c r="C137" s="42"/>
      <c r="D137" s="42"/>
      <c r="E137" s="42"/>
      <c r="F137" s="42"/>
      <c r="G137" s="76" t="s">
        <v>80</v>
      </c>
      <c r="H137" s="60" t="s">
        <v>81</v>
      </c>
      <c r="I137" s="43">
        <f>+B122</f>
        <v>90349</v>
      </c>
      <c r="J137" s="43">
        <f>+C122</f>
        <v>22025</v>
      </c>
      <c r="K137" s="43">
        <f>+D122</f>
        <v>40479</v>
      </c>
      <c r="L137" s="43">
        <f>+E122</f>
        <v>18668</v>
      </c>
      <c r="M137" s="43">
        <f>+F122</f>
        <v>9177</v>
      </c>
      <c r="O137" s="10"/>
      <c r="P137" s="10"/>
    </row>
    <row r="138" spans="2:16" s="19" customFormat="1" ht="5.0999999999999996" customHeight="1">
      <c r="B138" s="39"/>
      <c r="C138" s="39"/>
      <c r="D138" s="39"/>
      <c r="E138" s="39"/>
      <c r="F138" s="39"/>
      <c r="G138" s="74"/>
      <c r="H138" s="59"/>
      <c r="I138" s="39"/>
      <c r="J138" s="39"/>
      <c r="K138" s="39"/>
      <c r="L138" s="39"/>
      <c r="M138" s="39"/>
      <c r="O138" s="16"/>
      <c r="P138" s="16"/>
    </row>
    <row r="139" spans="2:16" s="17" customFormat="1" ht="16.149999999999999" customHeight="1">
      <c r="B139" s="38">
        <f>SUM(C139:F139)</f>
        <v>52627</v>
      </c>
      <c r="C139" s="38">
        <f>+C140+C141</f>
        <v>7419</v>
      </c>
      <c r="D139" s="38">
        <f>+D140+D141</f>
        <v>30439</v>
      </c>
      <c r="E139" s="38">
        <f>+E140+E141</f>
        <v>4948</v>
      </c>
      <c r="F139" s="38">
        <f>+F140+F141</f>
        <v>9821</v>
      </c>
      <c r="G139" s="77" t="s">
        <v>83</v>
      </c>
      <c r="H139" s="61" t="s">
        <v>84</v>
      </c>
      <c r="I139" s="38"/>
      <c r="J139" s="38"/>
      <c r="K139" s="38"/>
      <c r="L139" s="38"/>
      <c r="M139" s="38"/>
      <c r="O139" s="16"/>
      <c r="P139" s="16"/>
    </row>
    <row r="140" spans="2:16" s="19" customFormat="1" ht="15" customHeight="1">
      <c r="B140" s="39">
        <f t="shared" ref="B140:B141" si="1">SUM(C140:F140)</f>
        <v>40500</v>
      </c>
      <c r="C140" s="39">
        <v>5937</v>
      </c>
      <c r="D140" s="39">
        <v>22774</v>
      </c>
      <c r="E140" s="39">
        <v>4814</v>
      </c>
      <c r="F140" s="39">
        <v>6975</v>
      </c>
      <c r="G140" s="69" t="s">
        <v>85</v>
      </c>
      <c r="H140" s="70" t="s">
        <v>137</v>
      </c>
      <c r="I140" s="39"/>
      <c r="J140" s="39"/>
      <c r="K140" s="39"/>
      <c r="L140" s="39"/>
      <c r="M140" s="39"/>
      <c r="O140" s="120"/>
      <c r="P140" s="21"/>
    </row>
    <row r="141" spans="2:16" s="19" customFormat="1" ht="27.6" customHeight="1">
      <c r="B141" s="39">
        <f t="shared" si="1"/>
        <v>12127</v>
      </c>
      <c r="C141" s="39">
        <v>1482</v>
      </c>
      <c r="D141" s="39">
        <v>7665</v>
      </c>
      <c r="E141" s="39">
        <v>134</v>
      </c>
      <c r="F141" s="39">
        <v>2846</v>
      </c>
      <c r="G141" s="81" t="s">
        <v>86</v>
      </c>
      <c r="H141" s="30" t="s">
        <v>138</v>
      </c>
      <c r="I141" s="39"/>
      <c r="J141" s="39"/>
      <c r="K141" s="39"/>
      <c r="L141" s="39"/>
      <c r="M141" s="39"/>
      <c r="O141" s="120"/>
    </row>
    <row r="142" spans="2:16" s="19" customFormat="1" ht="5.0999999999999996" customHeight="1">
      <c r="B142" s="39"/>
      <c r="C142" s="39"/>
      <c r="D142" s="39"/>
      <c r="E142" s="39"/>
      <c r="F142" s="39"/>
      <c r="G142" s="74"/>
      <c r="H142" s="59"/>
      <c r="I142" s="39"/>
      <c r="J142" s="39"/>
      <c r="K142" s="39"/>
      <c r="L142" s="39"/>
      <c r="M142" s="39"/>
      <c r="O142" s="120"/>
    </row>
    <row r="143" spans="2:16" s="19" customFormat="1" ht="5.0999999999999996" customHeight="1">
      <c r="B143" s="45"/>
      <c r="C143" s="45"/>
      <c r="D143" s="45"/>
      <c r="E143" s="45"/>
      <c r="F143" s="45"/>
      <c r="G143" s="78"/>
      <c r="H143" s="62"/>
      <c r="I143" s="45"/>
      <c r="J143" s="45"/>
      <c r="K143" s="45"/>
      <c r="L143" s="45"/>
      <c r="M143" s="45"/>
      <c r="O143" s="120"/>
    </row>
    <row r="144" spans="2:16" s="21" customFormat="1" ht="15.95" customHeight="1">
      <c r="B144" s="41">
        <f>+I137-B139</f>
        <v>37722</v>
      </c>
      <c r="C144" s="41">
        <f>+J137-C139</f>
        <v>14606</v>
      </c>
      <c r="D144" s="41">
        <f>+K137-D139</f>
        <v>10040</v>
      </c>
      <c r="E144" s="41">
        <f>+L137-E139</f>
        <v>13720</v>
      </c>
      <c r="F144" s="41">
        <f>+M137-F139</f>
        <v>-644</v>
      </c>
      <c r="G144" s="71" t="s">
        <v>87</v>
      </c>
      <c r="H144" s="55" t="s">
        <v>88</v>
      </c>
      <c r="I144" s="41"/>
      <c r="J144" s="41"/>
      <c r="K144" s="41"/>
      <c r="L144" s="41"/>
      <c r="M144" s="41"/>
      <c r="O144" s="120"/>
      <c r="P144" s="19"/>
    </row>
    <row r="145" spans="2:16" s="16" customFormat="1" ht="9" customHeight="1">
      <c r="B145" s="46"/>
      <c r="C145" s="46"/>
      <c r="D145" s="46"/>
      <c r="E145" s="46"/>
      <c r="F145" s="46"/>
      <c r="G145" s="63"/>
      <c r="H145" s="63"/>
      <c r="I145" s="46"/>
      <c r="J145" s="46"/>
      <c r="K145" s="46"/>
      <c r="L145" s="46"/>
      <c r="M145" s="46"/>
      <c r="O145" s="120"/>
      <c r="P145" s="19"/>
    </row>
    <row r="146" spans="2:16" ht="15.95" customHeight="1">
      <c r="B146" s="31"/>
      <c r="C146" s="31"/>
      <c r="D146" s="31"/>
      <c r="E146" s="31"/>
      <c r="F146" s="31"/>
      <c r="G146" s="32"/>
      <c r="H146" s="31"/>
      <c r="I146" s="33"/>
      <c r="J146" s="33"/>
      <c r="K146" s="33"/>
      <c r="L146" s="33"/>
      <c r="M146" s="33"/>
      <c r="O146" s="120"/>
      <c r="P146" s="19"/>
    </row>
    <row r="147" spans="2:16" ht="15.95" customHeight="1">
      <c r="O147" s="120"/>
      <c r="P147" s="21"/>
    </row>
    <row r="148" spans="2:16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O148" s="16"/>
      <c r="P148" s="16"/>
    </row>
    <row r="149" spans="2:16" ht="15.95" customHeight="1"/>
    <row r="150" spans="2:16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O150" s="6"/>
      <c r="P150" s="6"/>
    </row>
    <row r="151" spans="2:16" ht="5.25" customHeight="1">
      <c r="B151" s="11"/>
      <c r="O151" s="10"/>
      <c r="P151" s="10"/>
    </row>
    <row r="152" spans="2:16" s="10" customFormat="1" ht="12.75" customHeight="1">
      <c r="B152" s="4" t="s">
        <v>2</v>
      </c>
      <c r="C152" s="9"/>
      <c r="D152" s="9"/>
      <c r="E152" s="9"/>
      <c r="F152" s="9"/>
      <c r="G152" s="4"/>
      <c r="H152" s="4"/>
      <c r="I152" s="4"/>
      <c r="J152" s="9"/>
      <c r="K152" s="9"/>
      <c r="L152" s="9"/>
      <c r="M152" s="12" t="s">
        <v>3</v>
      </c>
      <c r="O152" s="6"/>
      <c r="P152" s="6"/>
    </row>
    <row r="153" spans="2:16" s="13" customFormat="1" ht="3" customHeight="1">
      <c r="B153" s="26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O153" s="10"/>
      <c r="P153" s="10"/>
    </row>
    <row r="154" spans="2:16" s="10" customFormat="1" ht="3.75" customHeight="1">
      <c r="B154" s="131" t="str">
        <f>+B10</f>
        <v>Adminis-
traciones
Públicas
S.13</v>
      </c>
      <c r="C154" s="131" t="str">
        <f>+C10</f>
        <v>Adminis-
tración
Central
S.1311</v>
      </c>
      <c r="D154" s="131" t="str">
        <f>+D10</f>
        <v>Adminis-
tración
Regional
S.1312</v>
      </c>
      <c r="E154" s="131" t="str">
        <f>+E10</f>
        <v>Adminis-
tración
Local
S.1313</v>
      </c>
      <c r="F154" s="131" t="str">
        <f>+F10</f>
        <v>Fondos de
la S.Social
S.1314</v>
      </c>
      <c r="G154" s="131" t="s">
        <v>4</v>
      </c>
      <c r="H154" s="128" t="s">
        <v>152</v>
      </c>
      <c r="I154" s="131" t="str">
        <f>+I10</f>
        <v>Adminis-
traciones
Públicas
S.13</v>
      </c>
      <c r="J154" s="131" t="str">
        <f>+J10</f>
        <v>Adminis-
tración
Central
S.1311</v>
      </c>
      <c r="K154" s="131" t="str">
        <f>+K10</f>
        <v>Adminis-
tración
Regional
S.1312</v>
      </c>
      <c r="L154" s="131" t="str">
        <f>+L10</f>
        <v>Adminis-
tración
Local
S.1313</v>
      </c>
      <c r="M154" s="131" t="str">
        <f>+M10</f>
        <v>Fondos de
la S.Social
S.1314</v>
      </c>
      <c r="O154" s="6"/>
      <c r="P154" s="6"/>
    </row>
    <row r="155" spans="2:16" s="10" customFormat="1" ht="44.1" customHeight="1">
      <c r="B155" s="132"/>
      <c r="C155" s="132"/>
      <c r="D155" s="132"/>
      <c r="E155" s="132"/>
      <c r="F155" s="132"/>
      <c r="G155" s="132"/>
      <c r="H155" s="129"/>
      <c r="I155" s="132"/>
      <c r="J155" s="132"/>
      <c r="K155" s="132"/>
      <c r="L155" s="132"/>
      <c r="M155" s="132"/>
    </row>
    <row r="156" spans="2:16" s="14" customFormat="1" ht="3" customHeight="1">
      <c r="B156" s="132"/>
      <c r="C156" s="132"/>
      <c r="D156" s="132"/>
      <c r="E156" s="132"/>
      <c r="F156" s="132"/>
      <c r="G156" s="132"/>
      <c r="H156" s="129"/>
      <c r="I156" s="132"/>
      <c r="J156" s="132"/>
      <c r="K156" s="132"/>
      <c r="L156" s="132"/>
      <c r="M156" s="132"/>
      <c r="O156" s="13"/>
      <c r="P156" s="13"/>
    </row>
    <row r="157" spans="2:16" s="10" customFormat="1" ht="13.15" customHeight="1">
      <c r="B157" s="132"/>
      <c r="C157" s="132"/>
      <c r="D157" s="132"/>
      <c r="E157" s="132"/>
      <c r="F157" s="132"/>
      <c r="G157" s="132"/>
      <c r="H157" s="129"/>
      <c r="I157" s="132"/>
      <c r="J157" s="132"/>
      <c r="K157" s="132"/>
      <c r="L157" s="132"/>
      <c r="M157" s="132"/>
    </row>
    <row r="158" spans="2:16" s="10" customFormat="1" ht="3" customHeight="1">
      <c r="B158" s="133"/>
      <c r="C158" s="133"/>
      <c r="D158" s="133"/>
      <c r="E158" s="133"/>
      <c r="F158" s="133"/>
      <c r="G158" s="133"/>
      <c r="H158" s="130"/>
      <c r="I158" s="133"/>
      <c r="J158" s="133"/>
      <c r="K158" s="133"/>
      <c r="L158" s="133"/>
      <c r="M158" s="133"/>
    </row>
    <row r="159" spans="2:16" s="16" customFormat="1" ht="9" customHeight="1">
      <c r="B159" s="37"/>
      <c r="C159" s="37"/>
      <c r="D159" s="37"/>
      <c r="E159" s="37"/>
      <c r="F159" s="37"/>
      <c r="G159" s="79"/>
      <c r="H159" s="15"/>
      <c r="I159" s="37"/>
      <c r="J159" s="37"/>
      <c r="K159" s="37"/>
      <c r="L159" s="37"/>
      <c r="M159" s="37"/>
      <c r="O159" s="14"/>
      <c r="P159" s="14"/>
    </row>
    <row r="160" spans="2:16" s="16" customFormat="1" ht="5.0999999999999996" customHeight="1">
      <c r="B160" s="39"/>
      <c r="C160" s="39"/>
      <c r="D160" s="39"/>
      <c r="E160" s="39"/>
      <c r="F160" s="39"/>
      <c r="G160" s="80"/>
      <c r="H160" s="65"/>
      <c r="I160" s="39"/>
      <c r="J160" s="39"/>
      <c r="K160" s="39"/>
      <c r="L160" s="39"/>
      <c r="M160" s="39"/>
      <c r="O160" s="10"/>
      <c r="P160" s="10"/>
    </row>
    <row r="161" spans="2:16" s="21" customFormat="1" ht="16.149999999999999" customHeight="1">
      <c r="B161" s="42"/>
      <c r="C161" s="42"/>
      <c r="D161" s="42"/>
      <c r="E161" s="42"/>
      <c r="F161" s="42"/>
      <c r="G161" s="76" t="s">
        <v>80</v>
      </c>
      <c r="H161" s="60" t="s">
        <v>81</v>
      </c>
      <c r="I161" s="43">
        <f>+B122</f>
        <v>90349</v>
      </c>
      <c r="J161" s="43">
        <f>+C122</f>
        <v>22025</v>
      </c>
      <c r="K161" s="43">
        <f>+D122</f>
        <v>40479</v>
      </c>
      <c r="L161" s="43">
        <f>+E122</f>
        <v>18668</v>
      </c>
      <c r="M161" s="43">
        <f>+F122</f>
        <v>9177</v>
      </c>
      <c r="O161" s="10"/>
      <c r="P161" s="10"/>
    </row>
    <row r="162" spans="2:16" s="19" customFormat="1" ht="5.0999999999999996" customHeight="1">
      <c r="B162" s="39"/>
      <c r="C162" s="39"/>
      <c r="D162" s="39"/>
      <c r="E162" s="39"/>
      <c r="F162" s="39"/>
      <c r="G162" s="74"/>
      <c r="H162" s="59"/>
      <c r="I162" s="39"/>
      <c r="J162" s="39"/>
      <c r="K162" s="39"/>
      <c r="L162" s="39"/>
      <c r="M162" s="39"/>
      <c r="O162" s="16"/>
      <c r="P162" s="16"/>
    </row>
    <row r="163" spans="2:16" s="17" customFormat="1" ht="16.149999999999999" customHeight="1">
      <c r="B163" s="38">
        <f>+I16-I17-I18+B141-I20</f>
        <v>93728</v>
      </c>
      <c r="C163" s="38">
        <f>+J16-J17-J18+C141-J20</f>
        <v>26826</v>
      </c>
      <c r="D163" s="38">
        <f>+K16-K17-K18+D141-K20</f>
        <v>39198</v>
      </c>
      <c r="E163" s="38">
        <f>+L16-L17-L18+E141-L20</f>
        <v>16874</v>
      </c>
      <c r="F163" s="38">
        <f>+M16-M17-M18+F141-M20</f>
        <v>10830</v>
      </c>
      <c r="G163" s="77" t="s">
        <v>91</v>
      </c>
      <c r="H163" s="61" t="s">
        <v>92</v>
      </c>
      <c r="I163" s="38"/>
      <c r="J163" s="38"/>
      <c r="K163" s="38"/>
      <c r="L163" s="38"/>
      <c r="M163" s="38"/>
      <c r="O163" s="16"/>
      <c r="P163" s="16"/>
    </row>
    <row r="164" spans="2:16" s="19" customFormat="1" ht="16.149999999999999" customHeight="1">
      <c r="B164" s="39">
        <f>+B139</f>
        <v>52627</v>
      </c>
      <c r="C164" s="39">
        <f>+C139</f>
        <v>7419</v>
      </c>
      <c r="D164" s="39">
        <f>+D139</f>
        <v>30439</v>
      </c>
      <c r="E164" s="39">
        <f>+E139</f>
        <v>4948</v>
      </c>
      <c r="F164" s="39">
        <f>+F139</f>
        <v>9821</v>
      </c>
      <c r="G164" s="69" t="s">
        <v>93</v>
      </c>
      <c r="H164" s="70" t="s">
        <v>94</v>
      </c>
      <c r="I164" s="39"/>
      <c r="J164" s="39"/>
      <c r="K164" s="39"/>
      <c r="L164" s="39"/>
      <c r="M164" s="39"/>
      <c r="O164" s="120"/>
      <c r="P164" s="21"/>
    </row>
    <row r="165" spans="2:16" s="19" customFormat="1" ht="16.149999999999999" customHeight="1">
      <c r="B165" s="39">
        <f>+B163-B164</f>
        <v>41101</v>
      </c>
      <c r="C165" s="39">
        <f>+C163-C164</f>
        <v>19407</v>
      </c>
      <c r="D165" s="39">
        <f>+D163-D164</f>
        <v>8759</v>
      </c>
      <c r="E165" s="39">
        <f>+E163-E164</f>
        <v>11926</v>
      </c>
      <c r="F165" s="39">
        <f>+F163-F164</f>
        <v>1009</v>
      </c>
      <c r="G165" s="69" t="s">
        <v>95</v>
      </c>
      <c r="H165" s="70" t="s">
        <v>96</v>
      </c>
      <c r="I165" s="39"/>
      <c r="J165" s="39"/>
      <c r="K165" s="39"/>
      <c r="L165" s="39"/>
      <c r="M165" s="39"/>
      <c r="O165" s="120"/>
    </row>
    <row r="166" spans="2:16" s="19" customFormat="1" ht="16.149999999999999" customHeight="1">
      <c r="B166" s="38">
        <f>+C166+D166+F166</f>
        <v>0</v>
      </c>
      <c r="C166" s="38">
        <v>0</v>
      </c>
      <c r="D166" s="38">
        <v>0</v>
      </c>
      <c r="E166" s="38">
        <v>0</v>
      </c>
      <c r="F166" s="38">
        <v>0</v>
      </c>
      <c r="G166" s="77" t="s">
        <v>122</v>
      </c>
      <c r="H166" s="61" t="s">
        <v>123</v>
      </c>
      <c r="I166" s="39"/>
      <c r="J166" s="39"/>
      <c r="K166" s="39"/>
      <c r="L166" s="39"/>
      <c r="M166" s="39"/>
      <c r="O166" s="120"/>
      <c r="P166" s="17"/>
    </row>
    <row r="167" spans="2:16" s="19" customFormat="1" ht="5.0999999999999996" customHeight="1">
      <c r="B167" s="39"/>
      <c r="C167" s="39"/>
      <c r="D167" s="39"/>
      <c r="E167" s="39"/>
      <c r="F167" s="39"/>
      <c r="G167" s="74"/>
      <c r="H167" s="59"/>
      <c r="I167" s="39"/>
      <c r="J167" s="39"/>
      <c r="K167" s="39"/>
      <c r="L167" s="39"/>
      <c r="M167" s="39"/>
      <c r="O167" s="120"/>
    </row>
    <row r="168" spans="2:16" s="19" customFormat="1" ht="5.0999999999999996" customHeight="1">
      <c r="B168" s="45"/>
      <c r="C168" s="45"/>
      <c r="D168" s="45"/>
      <c r="E168" s="45"/>
      <c r="F168" s="45"/>
      <c r="G168" s="78"/>
      <c r="H168" s="62"/>
      <c r="I168" s="39"/>
      <c r="J168" s="39"/>
      <c r="K168" s="39"/>
      <c r="L168" s="39"/>
      <c r="M168" s="39"/>
      <c r="O168" s="120"/>
    </row>
    <row r="169" spans="2:16" s="21" customFormat="1" ht="16.149999999999999" customHeight="1">
      <c r="B169" s="41">
        <f>+I161-B163-B166</f>
        <v>-3379</v>
      </c>
      <c r="C169" s="41">
        <f>+J161-C163-C166</f>
        <v>-4801</v>
      </c>
      <c r="D169" s="41">
        <f>+K161-D163-D166</f>
        <v>1281</v>
      </c>
      <c r="E169" s="41">
        <f>+L161-E163-E166</f>
        <v>1794</v>
      </c>
      <c r="F169" s="41">
        <f>+M161-F163-F166</f>
        <v>-1653</v>
      </c>
      <c r="G169" s="71" t="s">
        <v>97</v>
      </c>
      <c r="H169" s="55" t="s">
        <v>98</v>
      </c>
      <c r="I169" s="41"/>
      <c r="J169" s="41"/>
      <c r="K169" s="41"/>
      <c r="L169" s="41"/>
      <c r="M169" s="41"/>
      <c r="O169" s="123"/>
      <c r="P169" s="19"/>
    </row>
    <row r="170" spans="2:16" s="16" customFormat="1" ht="9" customHeight="1">
      <c r="B170" s="46"/>
      <c r="C170" s="46"/>
      <c r="D170" s="46"/>
      <c r="E170" s="46"/>
      <c r="F170" s="46"/>
      <c r="G170" s="63"/>
      <c r="H170" s="63"/>
      <c r="I170" s="46"/>
      <c r="J170" s="46"/>
      <c r="K170" s="46"/>
      <c r="L170" s="46"/>
      <c r="M170" s="46"/>
      <c r="O170" s="123"/>
      <c r="P170" s="19"/>
    </row>
    <row r="171" spans="2:16" ht="15.95" customHeight="1">
      <c r="B171" s="31"/>
      <c r="C171" s="31"/>
      <c r="D171" s="31"/>
      <c r="E171" s="31"/>
      <c r="F171" s="31"/>
      <c r="G171" s="32"/>
      <c r="H171" s="31"/>
      <c r="I171" s="33"/>
      <c r="J171" s="33"/>
      <c r="K171" s="33"/>
      <c r="L171" s="33"/>
      <c r="M171" s="33"/>
      <c r="O171" s="123"/>
      <c r="P171" s="19"/>
    </row>
    <row r="172" spans="2:16" ht="15.95" customHeight="1">
      <c r="O172" s="120"/>
      <c r="P172" s="21"/>
    </row>
    <row r="173" spans="2:16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O173" s="16"/>
      <c r="P173" s="16"/>
    </row>
    <row r="174" spans="2:16" ht="5.25" customHeight="1">
      <c r="B174" s="11"/>
    </row>
    <row r="175" spans="2:16" s="10" customFormat="1" ht="12.95" customHeight="1">
      <c r="B175" s="4" t="s">
        <v>2</v>
      </c>
      <c r="C175" s="9"/>
      <c r="D175" s="9"/>
      <c r="E175" s="9"/>
      <c r="F175" s="9"/>
      <c r="G175" s="4"/>
      <c r="H175" s="4"/>
      <c r="I175" s="4"/>
      <c r="J175" s="9"/>
      <c r="K175" s="9"/>
      <c r="L175" s="9"/>
      <c r="M175" s="12" t="s">
        <v>3</v>
      </c>
      <c r="O175" s="6"/>
      <c r="P175" s="6"/>
    </row>
    <row r="176" spans="2:16" s="13" customFormat="1" ht="3" customHeight="1">
      <c r="B176" s="26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O176" s="10"/>
      <c r="P176" s="10"/>
    </row>
    <row r="177" spans="2:16" s="10" customFormat="1" ht="3.75" customHeight="1">
      <c r="B177" s="131" t="str">
        <f>+B10</f>
        <v>Adminis-
traciones
Públicas
S.13</v>
      </c>
      <c r="C177" s="131" t="str">
        <f>+C10</f>
        <v>Adminis-
tración
Central
S.1311</v>
      </c>
      <c r="D177" s="131" t="str">
        <f>+D10</f>
        <v>Adminis-
tración
Regional
S.1312</v>
      </c>
      <c r="E177" s="131" t="str">
        <f>+E10</f>
        <v>Adminis-
tración
Local
S.1313</v>
      </c>
      <c r="F177" s="131" t="str">
        <f>+F10</f>
        <v>Fondos de
la S.Social
S.1314</v>
      </c>
      <c r="G177" s="131" t="s">
        <v>4</v>
      </c>
      <c r="H177" s="128" t="s">
        <v>152</v>
      </c>
      <c r="I177" s="131" t="str">
        <f>+I10</f>
        <v>Adminis-
traciones
Públicas
S.13</v>
      </c>
      <c r="J177" s="131" t="str">
        <f>+J10</f>
        <v>Adminis-
tración
Central
S.1311</v>
      </c>
      <c r="K177" s="131" t="str">
        <f>+K10</f>
        <v>Adminis-
tración
Regional
S.1312</v>
      </c>
      <c r="L177" s="131" t="str">
        <f>+L10</f>
        <v>Adminis-
tración
Local
S.1313</v>
      </c>
      <c r="M177" s="131" t="str">
        <f>+M10</f>
        <v>Fondos de
la S.Social
S.1314</v>
      </c>
      <c r="O177" s="6"/>
      <c r="P177" s="6"/>
    </row>
    <row r="178" spans="2:16" s="10" customFormat="1" ht="44.1" customHeight="1">
      <c r="B178" s="132"/>
      <c r="C178" s="132"/>
      <c r="D178" s="132"/>
      <c r="E178" s="132"/>
      <c r="F178" s="132"/>
      <c r="G178" s="132"/>
      <c r="H178" s="129"/>
      <c r="I178" s="132"/>
      <c r="J178" s="132"/>
      <c r="K178" s="132"/>
      <c r="L178" s="132"/>
      <c r="M178" s="132"/>
    </row>
    <row r="179" spans="2:16" s="14" customFormat="1" ht="3" customHeight="1">
      <c r="B179" s="132"/>
      <c r="C179" s="132"/>
      <c r="D179" s="132"/>
      <c r="E179" s="132"/>
      <c r="F179" s="132"/>
      <c r="G179" s="132"/>
      <c r="H179" s="129"/>
      <c r="I179" s="132"/>
      <c r="J179" s="132"/>
      <c r="K179" s="132"/>
      <c r="L179" s="132"/>
      <c r="M179" s="132"/>
      <c r="O179" s="13"/>
      <c r="P179" s="13"/>
    </row>
    <row r="180" spans="2:16" s="10" customFormat="1" ht="13.15" customHeight="1">
      <c r="B180" s="132"/>
      <c r="C180" s="132"/>
      <c r="D180" s="132"/>
      <c r="E180" s="132"/>
      <c r="F180" s="132"/>
      <c r="G180" s="132"/>
      <c r="H180" s="129"/>
      <c r="I180" s="132"/>
      <c r="J180" s="132"/>
      <c r="K180" s="132"/>
      <c r="L180" s="132"/>
      <c r="M180" s="132"/>
    </row>
    <row r="181" spans="2:16" s="10" customFormat="1" ht="3" customHeight="1">
      <c r="B181" s="133"/>
      <c r="C181" s="133"/>
      <c r="D181" s="133"/>
      <c r="E181" s="133"/>
      <c r="F181" s="133"/>
      <c r="G181" s="133"/>
      <c r="H181" s="130"/>
      <c r="I181" s="133"/>
      <c r="J181" s="133"/>
      <c r="K181" s="133"/>
      <c r="L181" s="133"/>
      <c r="M181" s="133"/>
    </row>
    <row r="182" spans="2:16" s="16" customFormat="1" ht="9" customHeight="1">
      <c r="B182" s="37"/>
      <c r="C182" s="37"/>
      <c r="D182" s="37"/>
      <c r="E182" s="37"/>
      <c r="F182" s="37"/>
      <c r="G182" s="79"/>
      <c r="H182" s="64"/>
      <c r="I182" s="37"/>
      <c r="J182" s="37"/>
      <c r="K182" s="37"/>
      <c r="L182" s="37"/>
      <c r="M182" s="37"/>
      <c r="O182" s="14"/>
      <c r="P182" s="14"/>
    </row>
    <row r="183" spans="2:16" s="16" customFormat="1" ht="5.0999999999999996" customHeight="1">
      <c r="B183" s="39"/>
      <c r="C183" s="39"/>
      <c r="D183" s="39"/>
      <c r="E183" s="39"/>
      <c r="F183" s="39"/>
      <c r="G183" s="80"/>
      <c r="H183" s="65"/>
      <c r="I183" s="40"/>
      <c r="J183" s="40"/>
      <c r="K183" s="40"/>
      <c r="L183" s="40"/>
      <c r="M183" s="40"/>
      <c r="O183" s="10"/>
      <c r="P183" s="10"/>
    </row>
    <row r="184" spans="2:16" s="21" customFormat="1" ht="16.149999999999999" customHeight="1">
      <c r="B184" s="42"/>
      <c r="C184" s="42"/>
      <c r="D184" s="42"/>
      <c r="E184" s="42"/>
      <c r="F184" s="42"/>
      <c r="G184" s="76" t="s">
        <v>87</v>
      </c>
      <c r="H184" s="60" t="s">
        <v>88</v>
      </c>
      <c r="I184" s="43">
        <f>+B144</f>
        <v>37722</v>
      </c>
      <c r="J184" s="43">
        <f>+C144</f>
        <v>14606</v>
      </c>
      <c r="K184" s="43">
        <f>+D144</f>
        <v>10040</v>
      </c>
      <c r="L184" s="43">
        <f>+E144</f>
        <v>13720</v>
      </c>
      <c r="M184" s="43">
        <f>+F144</f>
        <v>-644</v>
      </c>
      <c r="O184" s="10"/>
      <c r="P184" s="10"/>
    </row>
    <row r="185" spans="2:16" s="19" customFormat="1" ht="5.0999999999999996" customHeight="1">
      <c r="B185" s="39"/>
      <c r="C185" s="39"/>
      <c r="D185" s="39"/>
      <c r="E185" s="39"/>
      <c r="F185" s="39"/>
      <c r="G185" s="74"/>
      <c r="H185" s="29"/>
      <c r="I185" s="39"/>
      <c r="J185" s="39"/>
      <c r="K185" s="39"/>
      <c r="L185" s="39"/>
      <c r="M185" s="39"/>
      <c r="O185" s="16"/>
      <c r="P185" s="16"/>
    </row>
    <row r="186" spans="2:16" s="17" customFormat="1" ht="16.149999999999999" customHeight="1">
      <c r="B186" s="38">
        <f>+B187</f>
        <v>41101</v>
      </c>
      <c r="C186" s="38">
        <f>+C187</f>
        <v>19407</v>
      </c>
      <c r="D186" s="38">
        <f>+D187</f>
        <v>8759</v>
      </c>
      <c r="E186" s="38">
        <f>+E187</f>
        <v>11926</v>
      </c>
      <c r="F186" s="38">
        <f>+F187</f>
        <v>1009</v>
      </c>
      <c r="G186" s="77" t="s">
        <v>100</v>
      </c>
      <c r="H186" s="61" t="s">
        <v>101</v>
      </c>
      <c r="I186" s="38"/>
      <c r="J186" s="38"/>
      <c r="K186" s="38"/>
      <c r="L186" s="38"/>
      <c r="M186" s="38"/>
      <c r="O186" s="16"/>
      <c r="P186" s="16"/>
    </row>
    <row r="187" spans="2:16" s="19" customFormat="1" ht="16.149999999999999" customHeight="1">
      <c r="B187" s="39">
        <f t="shared" ref="B187:F188" si="2">+B165</f>
        <v>41101</v>
      </c>
      <c r="C187" s="39">
        <f t="shared" si="2"/>
        <v>19407</v>
      </c>
      <c r="D187" s="39">
        <f t="shared" si="2"/>
        <v>8759</v>
      </c>
      <c r="E187" s="39">
        <f t="shared" si="2"/>
        <v>11926</v>
      </c>
      <c r="F187" s="39">
        <f t="shared" si="2"/>
        <v>1009</v>
      </c>
      <c r="G187" s="69" t="s">
        <v>102</v>
      </c>
      <c r="H187" s="70" t="s">
        <v>103</v>
      </c>
      <c r="I187" s="39"/>
      <c r="J187" s="39"/>
      <c r="K187" s="39"/>
      <c r="L187" s="39"/>
      <c r="M187" s="39"/>
      <c r="O187" s="120"/>
      <c r="P187" s="21"/>
    </row>
    <row r="188" spans="2:16" s="19" customFormat="1" ht="16.149999999999999" customHeight="1">
      <c r="B188" s="38">
        <f t="shared" si="2"/>
        <v>0</v>
      </c>
      <c r="C188" s="38">
        <f t="shared" si="2"/>
        <v>0</v>
      </c>
      <c r="D188" s="38">
        <f t="shared" si="2"/>
        <v>0</v>
      </c>
      <c r="E188" s="38">
        <f t="shared" si="2"/>
        <v>0</v>
      </c>
      <c r="F188" s="38">
        <f t="shared" si="2"/>
        <v>0</v>
      </c>
      <c r="G188" s="77" t="s">
        <v>122</v>
      </c>
      <c r="H188" s="61" t="s">
        <v>123</v>
      </c>
      <c r="I188" s="39"/>
      <c r="J188" s="39"/>
      <c r="K188" s="39"/>
      <c r="L188" s="39"/>
      <c r="M188" s="39"/>
      <c r="O188" s="120"/>
    </row>
    <row r="189" spans="2:16" s="19" customFormat="1" ht="5.0999999999999996" customHeight="1">
      <c r="B189" s="39"/>
      <c r="C189" s="39"/>
      <c r="D189" s="39"/>
      <c r="E189" s="39"/>
      <c r="F189" s="39"/>
      <c r="G189" s="74"/>
      <c r="H189" s="59"/>
      <c r="I189" s="39"/>
      <c r="J189" s="39"/>
      <c r="K189" s="39"/>
      <c r="L189" s="39"/>
      <c r="M189" s="39"/>
      <c r="O189" s="120"/>
      <c r="P189" s="17"/>
    </row>
    <row r="190" spans="2:16" s="19" customFormat="1" ht="5.0999999999999996" customHeight="1">
      <c r="B190" s="45"/>
      <c r="C190" s="45"/>
      <c r="D190" s="45"/>
      <c r="E190" s="45"/>
      <c r="F190" s="45"/>
      <c r="G190" s="78"/>
      <c r="H190" s="62"/>
      <c r="I190" s="39"/>
      <c r="J190" s="39"/>
      <c r="K190" s="39"/>
      <c r="L190" s="39"/>
      <c r="M190" s="39"/>
      <c r="O190" s="120"/>
    </row>
    <row r="191" spans="2:16" s="21" customFormat="1" ht="16.149999999999999" customHeight="1">
      <c r="B191" s="41">
        <f>+I184-B186</f>
        <v>-3379</v>
      </c>
      <c r="C191" s="41">
        <f>+J184-C186</f>
        <v>-4801</v>
      </c>
      <c r="D191" s="41">
        <f>+K184-D186</f>
        <v>1281</v>
      </c>
      <c r="E191" s="41">
        <f>+L184-E186</f>
        <v>1794</v>
      </c>
      <c r="F191" s="41">
        <f>+M184-F186</f>
        <v>-1653</v>
      </c>
      <c r="G191" s="71" t="s">
        <v>97</v>
      </c>
      <c r="H191" s="55" t="s">
        <v>98</v>
      </c>
      <c r="I191" s="41"/>
      <c r="J191" s="41"/>
      <c r="K191" s="41"/>
      <c r="L191" s="41"/>
      <c r="M191" s="41"/>
      <c r="O191" s="120"/>
      <c r="P191" s="19"/>
    </row>
    <row r="192" spans="2:16" s="16" customFormat="1" ht="9" customHeight="1">
      <c r="B192" s="46"/>
      <c r="C192" s="46"/>
      <c r="D192" s="46"/>
      <c r="E192" s="46"/>
      <c r="F192" s="46"/>
      <c r="G192" s="63"/>
      <c r="H192" s="63"/>
      <c r="I192" s="46"/>
      <c r="J192" s="46"/>
      <c r="K192" s="46"/>
      <c r="L192" s="46"/>
      <c r="M192" s="46"/>
      <c r="O192" s="120"/>
      <c r="P192" s="19"/>
    </row>
    <row r="193" spans="2:16" ht="15.95" customHeight="1">
      <c r="B193" s="31"/>
      <c r="C193" s="31"/>
      <c r="D193" s="31"/>
      <c r="E193" s="31"/>
      <c r="F193" s="31"/>
      <c r="G193" s="32"/>
      <c r="H193" s="31"/>
      <c r="I193" s="33"/>
      <c r="J193" s="33"/>
      <c r="K193" s="33"/>
      <c r="L193" s="33"/>
      <c r="M193" s="33"/>
      <c r="O193" s="120"/>
      <c r="P193" s="19"/>
    </row>
    <row r="194" spans="2:16" ht="15.95" customHeight="1">
      <c r="O194" s="120"/>
      <c r="P194" s="21"/>
    </row>
    <row r="195" spans="2:16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O195" s="16"/>
      <c r="P195" s="16"/>
    </row>
    <row r="196" spans="2:16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O196" s="6"/>
      <c r="P196" s="6"/>
    </row>
    <row r="197" spans="2:16" ht="12.95" customHeight="1"/>
    <row r="198" spans="2:16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</row>
    <row r="199" spans="2:16" ht="5.25" customHeight="1">
      <c r="B199" s="11"/>
      <c r="O199" s="10"/>
      <c r="P199" s="10"/>
    </row>
    <row r="200" spans="2:16" s="10" customFormat="1" ht="15.95" customHeight="1">
      <c r="B200" s="4" t="s">
        <v>107</v>
      </c>
      <c r="C200" s="9"/>
      <c r="D200" s="9"/>
      <c r="E200" s="9"/>
      <c r="F200" s="9"/>
      <c r="G200" s="4"/>
      <c r="H200" s="4"/>
      <c r="I200" s="4"/>
      <c r="J200" s="9"/>
      <c r="K200" s="9"/>
      <c r="L200" s="9"/>
      <c r="M200" s="12" t="s">
        <v>108</v>
      </c>
      <c r="O200" s="6"/>
      <c r="P200" s="6"/>
    </row>
    <row r="201" spans="2:16" s="13" customFormat="1" ht="3" customHeight="1">
      <c r="B201" s="26"/>
      <c r="C201" s="7"/>
      <c r="D201" s="7"/>
      <c r="E201" s="7"/>
      <c r="F201" s="7"/>
      <c r="G201" s="7"/>
      <c r="H201" s="7"/>
      <c r="I201" s="5"/>
      <c r="J201" s="7"/>
      <c r="K201" s="7"/>
      <c r="L201" s="7"/>
      <c r="M201" s="7"/>
      <c r="O201" s="10"/>
      <c r="P201" s="10"/>
    </row>
    <row r="202" spans="2:16" s="10" customFormat="1" ht="3.75" customHeight="1">
      <c r="B202" s="131" t="str">
        <f>+B10</f>
        <v>Adminis-
traciones
Públicas
S.13</v>
      </c>
      <c r="C202" s="131" t="str">
        <f>+C10</f>
        <v>Adminis-
tración
Central
S.1311</v>
      </c>
      <c r="D202" s="131" t="str">
        <f>+D10</f>
        <v>Adminis-
tración
Regional
S.1312</v>
      </c>
      <c r="E202" s="131" t="str">
        <f>+E10</f>
        <v>Adminis-
tración
Local
S.1313</v>
      </c>
      <c r="F202" s="131" t="str">
        <f>+F10</f>
        <v>Fondos de
la S.Social
S.1314</v>
      </c>
      <c r="G202" s="131" t="s">
        <v>4</v>
      </c>
      <c r="H202" s="128" t="s">
        <v>152</v>
      </c>
      <c r="I202" s="131" t="str">
        <f>+I10</f>
        <v>Adminis-
traciones
Públicas
S.13</v>
      </c>
      <c r="J202" s="131" t="str">
        <f>+J10</f>
        <v>Adminis-
tración
Central
S.1311</v>
      </c>
      <c r="K202" s="131" t="str">
        <f>+K10</f>
        <v>Adminis-
tración
Regional
S.1312</v>
      </c>
      <c r="L202" s="131" t="str">
        <f>+L10</f>
        <v>Adminis-
tración
Local
S.1313</v>
      </c>
      <c r="M202" s="131" t="str">
        <f>+M10</f>
        <v>Fondos de
la S.Social
S.1314</v>
      </c>
      <c r="O202" s="6"/>
      <c r="P202" s="6"/>
    </row>
    <row r="203" spans="2:16" s="10" customFormat="1" ht="44.1" customHeight="1">
      <c r="B203" s="132"/>
      <c r="C203" s="132"/>
      <c r="D203" s="132"/>
      <c r="E203" s="132"/>
      <c r="F203" s="132"/>
      <c r="G203" s="132"/>
      <c r="H203" s="129"/>
      <c r="I203" s="132"/>
      <c r="J203" s="132"/>
      <c r="K203" s="132"/>
      <c r="L203" s="132"/>
      <c r="M203" s="132"/>
    </row>
    <row r="204" spans="2:16" s="14" customFormat="1" ht="3" customHeight="1">
      <c r="B204" s="132"/>
      <c r="C204" s="132"/>
      <c r="D204" s="132"/>
      <c r="E204" s="132"/>
      <c r="F204" s="132"/>
      <c r="G204" s="132"/>
      <c r="H204" s="129"/>
      <c r="I204" s="132"/>
      <c r="J204" s="132"/>
      <c r="K204" s="132"/>
      <c r="L204" s="132"/>
      <c r="M204" s="132"/>
      <c r="O204" s="13"/>
      <c r="P204" s="13"/>
    </row>
    <row r="205" spans="2:16" s="10" customFormat="1" ht="13.15" customHeight="1">
      <c r="B205" s="132"/>
      <c r="C205" s="132"/>
      <c r="D205" s="132"/>
      <c r="E205" s="132"/>
      <c r="F205" s="132"/>
      <c r="G205" s="132"/>
      <c r="H205" s="129"/>
      <c r="I205" s="132"/>
      <c r="J205" s="132"/>
      <c r="K205" s="132"/>
      <c r="L205" s="132"/>
      <c r="M205" s="132"/>
    </row>
    <row r="206" spans="2:16" s="10" customFormat="1" ht="3" customHeight="1">
      <c r="B206" s="133"/>
      <c r="C206" s="133"/>
      <c r="D206" s="133"/>
      <c r="E206" s="133"/>
      <c r="F206" s="133"/>
      <c r="G206" s="133"/>
      <c r="H206" s="130"/>
      <c r="I206" s="133"/>
      <c r="J206" s="133"/>
      <c r="K206" s="133"/>
      <c r="L206" s="133"/>
      <c r="M206" s="133"/>
    </row>
    <row r="207" spans="2:16" s="16" customFormat="1" ht="9" customHeight="1">
      <c r="B207" s="37"/>
      <c r="C207" s="37"/>
      <c r="D207" s="37"/>
      <c r="E207" s="37"/>
      <c r="F207" s="37"/>
      <c r="G207" s="64"/>
      <c r="H207" s="64"/>
      <c r="I207" s="37"/>
      <c r="J207" s="37"/>
      <c r="K207" s="37"/>
      <c r="L207" s="37"/>
      <c r="M207" s="37"/>
      <c r="O207" s="14"/>
      <c r="P207" s="14"/>
    </row>
    <row r="208" spans="2:16" s="16" customFormat="1" ht="5.0999999999999996" customHeight="1">
      <c r="B208" s="39"/>
      <c r="C208" s="39"/>
      <c r="D208" s="39"/>
      <c r="E208" s="39"/>
      <c r="F208" s="39"/>
      <c r="G208" s="65"/>
      <c r="H208" s="65"/>
      <c r="I208" s="40"/>
      <c r="J208" s="40"/>
      <c r="K208" s="40"/>
      <c r="L208" s="40"/>
      <c r="M208" s="40"/>
      <c r="O208" s="10"/>
      <c r="P208" s="10"/>
    </row>
    <row r="209" spans="2:16" s="21" customFormat="1" ht="16.149999999999999" customHeight="1">
      <c r="B209" s="42"/>
      <c r="C209" s="42"/>
      <c r="D209" s="42"/>
      <c r="E209" s="42"/>
      <c r="F209" s="42"/>
      <c r="G209" s="60" t="s">
        <v>97</v>
      </c>
      <c r="H209" s="60" t="s">
        <v>98</v>
      </c>
      <c r="I209" s="43">
        <f>+B191</f>
        <v>-3379</v>
      </c>
      <c r="J209" s="43">
        <f>+C191</f>
        <v>-4801</v>
      </c>
      <c r="K209" s="43">
        <f>+D191</f>
        <v>1281</v>
      </c>
      <c r="L209" s="43">
        <f>+E191</f>
        <v>1794</v>
      </c>
      <c r="M209" s="43">
        <f>+F191</f>
        <v>-1653</v>
      </c>
      <c r="O209" s="10"/>
      <c r="P209" s="10"/>
    </row>
    <row r="210" spans="2:16" s="19" customFormat="1" ht="5.0999999999999996" customHeight="1">
      <c r="B210" s="39"/>
      <c r="C210" s="39"/>
      <c r="D210" s="39"/>
      <c r="E210" s="39"/>
      <c r="F210" s="39"/>
      <c r="G210" s="59"/>
      <c r="H210" s="59"/>
      <c r="I210" s="39"/>
      <c r="J210" s="39"/>
      <c r="K210" s="39"/>
      <c r="L210" s="39"/>
      <c r="M210" s="39"/>
      <c r="O210" s="16"/>
      <c r="P210" s="16"/>
    </row>
    <row r="211" spans="2:16" s="17" customFormat="1" ht="16.149999999999999" customHeight="1">
      <c r="B211" s="38"/>
      <c r="C211" s="38"/>
      <c r="D211" s="38"/>
      <c r="E211" s="38"/>
      <c r="F211" s="38"/>
      <c r="G211" s="61" t="s">
        <v>212</v>
      </c>
      <c r="H211" s="61" t="s">
        <v>109</v>
      </c>
      <c r="I211" s="38">
        <f>+I212+I213+I214</f>
        <v>6773</v>
      </c>
      <c r="J211" s="38">
        <f>+J212+J213+J214</f>
        <v>2063</v>
      </c>
      <c r="K211" s="38">
        <f>+K212+K213+K214</f>
        <v>5793</v>
      </c>
      <c r="L211" s="38">
        <f>+L212+L213+L214</f>
        <v>3192</v>
      </c>
      <c r="M211" s="38">
        <f>+M212+M213+M214</f>
        <v>373</v>
      </c>
      <c r="O211" s="16"/>
      <c r="P211" s="16"/>
    </row>
    <row r="212" spans="2:16" s="19" customFormat="1" ht="16.149999999999999" customHeight="1">
      <c r="B212" s="39"/>
      <c r="C212" s="39"/>
      <c r="D212" s="39"/>
      <c r="E212" s="39"/>
      <c r="F212" s="39"/>
      <c r="G212" s="53" t="s">
        <v>213</v>
      </c>
      <c r="H212" s="70" t="s">
        <v>110</v>
      </c>
      <c r="I212" s="39">
        <v>2004</v>
      </c>
      <c r="J212" s="39">
        <v>2</v>
      </c>
      <c r="K212" s="39">
        <v>1045</v>
      </c>
      <c r="L212" s="39">
        <v>957</v>
      </c>
      <c r="M212" s="39">
        <v>0</v>
      </c>
      <c r="O212" s="120"/>
      <c r="P212" s="21"/>
    </row>
    <row r="213" spans="2:16" s="19" customFormat="1" ht="16.149999999999999" customHeight="1">
      <c r="B213" s="39"/>
      <c r="C213" s="39"/>
      <c r="D213" s="39"/>
      <c r="E213" s="39"/>
      <c r="F213" s="39"/>
      <c r="G213" s="53" t="s">
        <v>214</v>
      </c>
      <c r="H213" s="70" t="s">
        <v>111</v>
      </c>
      <c r="I213" s="39">
        <v>4452</v>
      </c>
      <c r="J213" s="39">
        <v>1757</v>
      </c>
      <c r="K213" s="39">
        <v>2168</v>
      </c>
      <c r="L213" s="39">
        <v>498</v>
      </c>
      <c r="M213" s="39">
        <v>29</v>
      </c>
      <c r="O213" s="120"/>
    </row>
    <row r="214" spans="2:16" s="19" customFormat="1" ht="16.149999999999999" customHeight="1">
      <c r="B214" s="39"/>
      <c r="C214" s="39"/>
      <c r="D214" s="39"/>
      <c r="E214" s="39"/>
      <c r="F214" s="39"/>
      <c r="G214" s="53" t="s">
        <v>215</v>
      </c>
      <c r="H214" s="70" t="s">
        <v>112</v>
      </c>
      <c r="I214" s="39">
        <v>317</v>
      </c>
      <c r="J214" s="39">
        <v>304</v>
      </c>
      <c r="K214" s="39">
        <v>2580</v>
      </c>
      <c r="L214" s="39">
        <v>1737</v>
      </c>
      <c r="M214" s="39">
        <v>344</v>
      </c>
      <c r="O214" s="120"/>
      <c r="P214" s="17"/>
    </row>
    <row r="215" spans="2:16" s="20" customFormat="1" ht="16.149999999999999" customHeight="1">
      <c r="B215" s="40"/>
      <c r="C215" s="40"/>
      <c r="D215" s="40"/>
      <c r="E215" s="40"/>
      <c r="F215" s="40"/>
      <c r="G215" s="54"/>
      <c r="H215" s="35" t="s">
        <v>113</v>
      </c>
      <c r="I215" s="39"/>
      <c r="J215" s="39"/>
      <c r="K215" s="39"/>
      <c r="L215" s="39"/>
      <c r="M215" s="39"/>
      <c r="O215" s="120"/>
      <c r="P215" s="19"/>
    </row>
    <row r="216" spans="2:16" s="20" customFormat="1" ht="16.149999999999999" customHeight="1">
      <c r="B216" s="40"/>
      <c r="C216" s="40"/>
      <c r="D216" s="40"/>
      <c r="E216" s="40"/>
      <c r="F216" s="40"/>
      <c r="G216" s="54"/>
      <c r="H216" s="90" t="s">
        <v>128</v>
      </c>
      <c r="I216" s="40">
        <v>0</v>
      </c>
      <c r="J216" s="40">
        <v>264</v>
      </c>
      <c r="K216" s="40">
        <v>2494</v>
      </c>
      <c r="L216" s="40">
        <v>1546</v>
      </c>
      <c r="M216" s="40">
        <v>344</v>
      </c>
      <c r="O216" s="120"/>
      <c r="P216" s="19"/>
    </row>
    <row r="217" spans="2:16" s="17" customFormat="1" ht="16.149999999999999" customHeight="1">
      <c r="B217" s="38"/>
      <c r="C217" s="38"/>
      <c r="D217" s="38"/>
      <c r="E217" s="38"/>
      <c r="F217" s="38"/>
      <c r="G217" s="61" t="s">
        <v>216</v>
      </c>
      <c r="H217" s="61" t="s">
        <v>114</v>
      </c>
      <c r="I217" s="38">
        <f>+I218+I219+I220</f>
        <v>-8206</v>
      </c>
      <c r="J217" s="38">
        <f>+J218+J219+J220</f>
        <v>-7197</v>
      </c>
      <c r="K217" s="38">
        <f>+K218+K219+K220</f>
        <v>-4860</v>
      </c>
      <c r="L217" s="38">
        <f>+L218+L219+L220</f>
        <v>-774</v>
      </c>
      <c r="M217" s="38">
        <f>+M218+M219+M220</f>
        <v>-23</v>
      </c>
      <c r="O217" s="120"/>
      <c r="P217" s="20"/>
    </row>
    <row r="218" spans="2:16" s="17" customFormat="1" ht="16.149999999999999" customHeight="1">
      <c r="B218" s="38"/>
      <c r="C218" s="38"/>
      <c r="D218" s="38"/>
      <c r="E218" s="38"/>
      <c r="F218" s="38"/>
      <c r="G218" s="53" t="s">
        <v>217</v>
      </c>
      <c r="H218" s="70" t="s">
        <v>110</v>
      </c>
      <c r="I218" s="39">
        <v>0</v>
      </c>
      <c r="J218" s="39">
        <v>0</v>
      </c>
      <c r="K218" s="39">
        <v>0</v>
      </c>
      <c r="L218" s="39">
        <v>0</v>
      </c>
      <c r="M218" s="39">
        <v>0</v>
      </c>
      <c r="O218" s="120"/>
      <c r="P218" s="20"/>
    </row>
    <row r="219" spans="2:16" s="19" customFormat="1" ht="16.149999999999999" customHeight="1">
      <c r="B219" s="39"/>
      <c r="C219" s="39"/>
      <c r="D219" s="39"/>
      <c r="E219" s="39"/>
      <c r="F219" s="39"/>
      <c r="G219" s="53" t="s">
        <v>218</v>
      </c>
      <c r="H219" s="70" t="s">
        <v>111</v>
      </c>
      <c r="I219" s="39">
        <v>-6720</v>
      </c>
      <c r="J219" s="39">
        <v>-2886</v>
      </c>
      <c r="K219" s="39">
        <v>-3244</v>
      </c>
      <c r="L219" s="39">
        <v>-588</v>
      </c>
      <c r="M219" s="39">
        <v>-2</v>
      </c>
      <c r="O219" s="120"/>
      <c r="P219" s="20"/>
    </row>
    <row r="220" spans="2:16" s="19" customFormat="1" ht="16.149999999999999" customHeight="1">
      <c r="B220" s="39"/>
      <c r="C220" s="39"/>
      <c r="D220" s="39"/>
      <c r="E220" s="39"/>
      <c r="F220" s="39"/>
      <c r="G220" s="53" t="s">
        <v>219</v>
      </c>
      <c r="H220" s="70" t="s">
        <v>112</v>
      </c>
      <c r="I220" s="39">
        <v>-1486</v>
      </c>
      <c r="J220" s="39">
        <v>-4311</v>
      </c>
      <c r="K220" s="39">
        <v>-1616</v>
      </c>
      <c r="L220" s="39">
        <v>-186</v>
      </c>
      <c r="M220" s="39">
        <v>-21</v>
      </c>
      <c r="N220" s="67"/>
      <c r="O220" s="120"/>
      <c r="P220" s="17"/>
    </row>
    <row r="221" spans="2:16" s="20" customFormat="1" ht="16.149999999999999" customHeight="1">
      <c r="B221" s="40"/>
      <c r="C221" s="40"/>
      <c r="D221" s="40"/>
      <c r="E221" s="40"/>
      <c r="F221" s="40"/>
      <c r="G221" s="54"/>
      <c r="H221" s="35" t="s">
        <v>113</v>
      </c>
      <c r="I221" s="40"/>
      <c r="J221" s="40"/>
      <c r="K221" s="40"/>
      <c r="L221" s="40"/>
      <c r="M221" s="40"/>
      <c r="O221" s="120"/>
      <c r="P221" s="17"/>
    </row>
    <row r="222" spans="2:16" s="20" customFormat="1" ht="16.149999999999999" customHeight="1">
      <c r="B222" s="40"/>
      <c r="C222" s="40"/>
      <c r="D222" s="40"/>
      <c r="E222" s="40"/>
      <c r="F222" s="40"/>
      <c r="G222" s="54"/>
      <c r="H222" s="90" t="s">
        <v>128</v>
      </c>
      <c r="I222" s="40">
        <v>0</v>
      </c>
      <c r="J222" s="40">
        <v>-2889</v>
      </c>
      <c r="K222" s="40">
        <v>-1554</v>
      </c>
      <c r="L222" s="40">
        <v>-184</v>
      </c>
      <c r="M222" s="40">
        <v>-21</v>
      </c>
      <c r="O222" s="120"/>
      <c r="P222" s="19"/>
    </row>
    <row r="223" spans="2:16" s="19" customFormat="1" ht="5.0999999999999996" customHeight="1">
      <c r="B223" s="39"/>
      <c r="C223" s="39"/>
      <c r="D223" s="39"/>
      <c r="E223" s="39"/>
      <c r="F223" s="39"/>
      <c r="G223" s="59"/>
      <c r="H223" s="66"/>
      <c r="I223" s="39"/>
      <c r="J223" s="39"/>
      <c r="K223" s="39"/>
      <c r="L223" s="39"/>
      <c r="M223" s="39"/>
      <c r="O223" s="120"/>
    </row>
    <row r="224" spans="2:16" s="19" customFormat="1" ht="5.0999999999999996" customHeight="1">
      <c r="B224" s="45"/>
      <c r="C224" s="45"/>
      <c r="D224" s="45"/>
      <c r="E224" s="45"/>
      <c r="F224" s="45"/>
      <c r="G224" s="82"/>
      <c r="H224" s="91"/>
      <c r="I224" s="39"/>
      <c r="J224" s="39"/>
      <c r="K224" s="39"/>
      <c r="L224" s="39"/>
      <c r="M224" s="39"/>
      <c r="O224" s="120"/>
      <c r="P224" s="20"/>
    </row>
    <row r="225" spans="2:16" s="21" customFormat="1" ht="30.6" customHeight="1">
      <c r="B225" s="41">
        <f>+I209+I211+I217</f>
        <v>-4812</v>
      </c>
      <c r="C225" s="41">
        <f>+J209+J211+J217</f>
        <v>-9935</v>
      </c>
      <c r="D225" s="41">
        <f>+K209+K211+K217</f>
        <v>2214</v>
      </c>
      <c r="E225" s="41">
        <f>+L209+L211+L217</f>
        <v>4212</v>
      </c>
      <c r="F225" s="41">
        <f>+M209+M211+M217</f>
        <v>-1303</v>
      </c>
      <c r="G225" s="83" t="s">
        <v>147</v>
      </c>
      <c r="H225" s="92" t="s">
        <v>115</v>
      </c>
      <c r="I225" s="49"/>
      <c r="J225" s="49"/>
      <c r="K225" s="49"/>
      <c r="L225" s="49"/>
      <c r="M225" s="49"/>
      <c r="O225" s="120"/>
      <c r="P225" s="20"/>
    </row>
    <row r="226" spans="2:16" s="16" customFormat="1" ht="9" customHeight="1">
      <c r="B226" s="46"/>
      <c r="C226" s="46"/>
      <c r="D226" s="46"/>
      <c r="E226" s="46"/>
      <c r="F226" s="46"/>
      <c r="G226" s="63"/>
      <c r="H226" s="63"/>
      <c r="I226" s="46"/>
      <c r="J226" s="46"/>
      <c r="K226" s="46"/>
      <c r="L226" s="46"/>
      <c r="M226" s="46"/>
      <c r="O226" s="120"/>
      <c r="P226" s="19"/>
    </row>
    <row r="227" spans="2:16" ht="15.95" customHeight="1">
      <c r="B227" s="31"/>
      <c r="C227" s="31"/>
      <c r="D227" s="31"/>
      <c r="E227" s="31"/>
      <c r="F227" s="31"/>
      <c r="G227" s="32"/>
      <c r="H227" s="31"/>
      <c r="I227" s="33"/>
      <c r="J227" s="33"/>
      <c r="K227" s="33"/>
      <c r="L227" s="33"/>
      <c r="M227" s="33"/>
      <c r="O227" s="120"/>
      <c r="P227" s="19"/>
    </row>
    <row r="228" spans="2:16" ht="15.95" customHeight="1">
      <c r="O228" s="120"/>
      <c r="P228" s="21"/>
    </row>
    <row r="229" spans="2:16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O229" s="16"/>
      <c r="P229" s="16"/>
    </row>
    <row r="230" spans="2:16" ht="5.25" customHeight="1">
      <c r="B230" s="11"/>
    </row>
    <row r="231" spans="2:16" s="10" customFormat="1" ht="15.95" customHeight="1">
      <c r="B231" s="4" t="s">
        <v>107</v>
      </c>
      <c r="C231" s="9"/>
      <c r="D231" s="9"/>
      <c r="E231" s="9"/>
      <c r="F231" s="9"/>
      <c r="G231" s="4"/>
      <c r="H231" s="4"/>
      <c r="I231" s="4"/>
      <c r="J231" s="9"/>
      <c r="K231" s="9"/>
      <c r="L231" s="9"/>
      <c r="M231" s="12" t="s">
        <v>108</v>
      </c>
      <c r="O231" s="6"/>
      <c r="P231" s="6"/>
    </row>
    <row r="232" spans="2:16" s="13" customFormat="1" ht="3" customHeight="1">
      <c r="B232" s="26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O232" s="10"/>
      <c r="P232" s="10"/>
    </row>
    <row r="233" spans="2:16" s="10" customFormat="1" ht="3.75" customHeight="1">
      <c r="B233" s="131" t="str">
        <f>+B10</f>
        <v>Adminis-
traciones
Públicas
S.13</v>
      </c>
      <c r="C233" s="131" t="str">
        <f>+C10</f>
        <v>Adminis-
tración
Central
S.1311</v>
      </c>
      <c r="D233" s="131" t="str">
        <f>+D10</f>
        <v>Adminis-
tración
Regional
S.1312</v>
      </c>
      <c r="E233" s="131" t="str">
        <f>+E10</f>
        <v>Adminis-
tración
Local
S.1313</v>
      </c>
      <c r="F233" s="131" t="str">
        <f>+F10</f>
        <v>Fondos de
la S.Social
S.1314</v>
      </c>
      <c r="G233" s="131" t="s">
        <v>4</v>
      </c>
      <c r="H233" s="128" t="s">
        <v>152</v>
      </c>
      <c r="I233" s="131" t="str">
        <f>+I10</f>
        <v>Adminis-
traciones
Públicas
S.13</v>
      </c>
      <c r="J233" s="131" t="str">
        <f>+J10</f>
        <v>Adminis-
tración
Central
S.1311</v>
      </c>
      <c r="K233" s="131" t="str">
        <f>+K10</f>
        <v>Adminis-
tración
Regional
S.1312</v>
      </c>
      <c r="L233" s="131" t="str">
        <f>+L10</f>
        <v>Adminis-
tración
Local
S.1313</v>
      </c>
      <c r="M233" s="131" t="str">
        <f>+M10</f>
        <v>Fondos de
la S.Social
S.1314</v>
      </c>
      <c r="O233" s="6"/>
      <c r="P233" s="6"/>
    </row>
    <row r="234" spans="2:16" s="10" customFormat="1" ht="44.1" customHeight="1">
      <c r="B234" s="132"/>
      <c r="C234" s="132"/>
      <c r="D234" s="132"/>
      <c r="E234" s="132"/>
      <c r="F234" s="132"/>
      <c r="G234" s="132"/>
      <c r="H234" s="129"/>
      <c r="I234" s="132"/>
      <c r="J234" s="132"/>
      <c r="K234" s="132"/>
      <c r="L234" s="132"/>
      <c r="M234" s="132"/>
    </row>
    <row r="235" spans="2:16" s="14" customFormat="1" ht="3" customHeight="1">
      <c r="B235" s="132"/>
      <c r="C235" s="132"/>
      <c r="D235" s="132"/>
      <c r="E235" s="132"/>
      <c r="F235" s="132"/>
      <c r="G235" s="132"/>
      <c r="H235" s="129"/>
      <c r="I235" s="132"/>
      <c r="J235" s="132"/>
      <c r="K235" s="132"/>
      <c r="L235" s="132"/>
      <c r="M235" s="132"/>
      <c r="O235" s="13"/>
      <c r="P235" s="13"/>
    </row>
    <row r="236" spans="2:16" s="10" customFormat="1" ht="13.15" customHeight="1">
      <c r="B236" s="132"/>
      <c r="C236" s="132"/>
      <c r="D236" s="132"/>
      <c r="E236" s="132"/>
      <c r="F236" s="132"/>
      <c r="G236" s="132"/>
      <c r="H236" s="129"/>
      <c r="I236" s="132"/>
      <c r="J236" s="132"/>
      <c r="K236" s="132"/>
      <c r="L236" s="132"/>
      <c r="M236" s="132"/>
    </row>
    <row r="237" spans="2:16" s="10" customFormat="1" ht="3" customHeight="1">
      <c r="B237" s="133"/>
      <c r="C237" s="133"/>
      <c r="D237" s="133"/>
      <c r="E237" s="133"/>
      <c r="F237" s="133"/>
      <c r="G237" s="133"/>
      <c r="H237" s="130"/>
      <c r="I237" s="133"/>
      <c r="J237" s="133"/>
      <c r="K237" s="133"/>
      <c r="L237" s="133"/>
      <c r="M237" s="133"/>
    </row>
    <row r="238" spans="2:16" s="16" customFormat="1" ht="9" customHeight="1">
      <c r="B238" s="37"/>
      <c r="C238" s="37"/>
      <c r="D238" s="37"/>
      <c r="E238" s="37"/>
      <c r="F238" s="37"/>
      <c r="G238" s="15"/>
      <c r="H238" s="64"/>
      <c r="I238" s="37"/>
      <c r="J238" s="37"/>
      <c r="K238" s="37"/>
      <c r="L238" s="37"/>
      <c r="M238" s="37"/>
      <c r="O238" s="14"/>
      <c r="P238" s="14"/>
    </row>
    <row r="239" spans="2:16" s="16" customFormat="1" ht="5.0999999999999996" customHeight="1">
      <c r="B239" s="39"/>
      <c r="C239" s="39"/>
      <c r="D239" s="39"/>
      <c r="E239" s="39"/>
      <c r="F239" s="39"/>
      <c r="G239" s="84"/>
      <c r="H239" s="93"/>
      <c r="I239" s="40"/>
      <c r="J239" s="40"/>
      <c r="K239" s="40"/>
      <c r="L239" s="40"/>
      <c r="M239" s="40"/>
      <c r="O239" s="10"/>
      <c r="P239" s="10"/>
    </row>
    <row r="240" spans="2:16" s="21" customFormat="1" ht="28.5">
      <c r="B240" s="42"/>
      <c r="C240" s="42"/>
      <c r="D240" s="42"/>
      <c r="E240" s="42"/>
      <c r="F240" s="42"/>
      <c r="G240" s="85" t="s">
        <v>147</v>
      </c>
      <c r="H240" s="94" t="s">
        <v>115</v>
      </c>
      <c r="I240" s="43">
        <f>+B225</f>
        <v>-4812</v>
      </c>
      <c r="J240" s="43">
        <f>+C225</f>
        <v>-9935</v>
      </c>
      <c r="K240" s="43">
        <f>+D225</f>
        <v>2214</v>
      </c>
      <c r="L240" s="43">
        <f>+E225</f>
        <v>4212</v>
      </c>
      <c r="M240" s="43">
        <f>+F225</f>
        <v>-1303</v>
      </c>
      <c r="O240" s="10"/>
      <c r="P240" s="10"/>
    </row>
    <row r="241" spans="2:16" s="19" customFormat="1" ht="5.0999999999999996" customHeight="1">
      <c r="B241" s="39"/>
      <c r="C241" s="39"/>
      <c r="D241" s="39"/>
      <c r="E241" s="39"/>
      <c r="F241" s="39"/>
      <c r="G241" s="82"/>
      <c r="H241" s="91"/>
      <c r="I241" s="39"/>
      <c r="J241" s="39"/>
      <c r="K241" s="39"/>
      <c r="L241" s="39"/>
      <c r="M241" s="39"/>
      <c r="O241" s="16"/>
      <c r="P241" s="16"/>
    </row>
    <row r="242" spans="2:16" s="19" customFormat="1" ht="15">
      <c r="B242" s="38">
        <f>B243+B245</f>
        <v>21528</v>
      </c>
      <c r="C242" s="38">
        <f t="shared" ref="C242:F242" si="3">C243+C245</f>
        <v>6922</v>
      </c>
      <c r="D242" s="38">
        <f t="shared" si="3"/>
        <v>8138</v>
      </c>
      <c r="E242" s="38">
        <f t="shared" si="3"/>
        <v>5955</v>
      </c>
      <c r="F242" s="38">
        <f t="shared" si="3"/>
        <v>513</v>
      </c>
      <c r="G242" s="61" t="s">
        <v>220</v>
      </c>
      <c r="H242" s="61" t="s">
        <v>221</v>
      </c>
      <c r="I242" s="39"/>
      <c r="J242" s="39"/>
      <c r="K242" s="39"/>
      <c r="L242" s="39"/>
      <c r="M242" s="39"/>
      <c r="O242" s="16"/>
      <c r="P242" s="16"/>
    </row>
    <row r="243" spans="2:16" s="17" customFormat="1" ht="15">
      <c r="B243" s="42">
        <v>21504</v>
      </c>
      <c r="C243" s="42">
        <v>6898</v>
      </c>
      <c r="D243" s="42">
        <v>8138</v>
      </c>
      <c r="E243" s="42">
        <v>5955</v>
      </c>
      <c r="F243" s="42">
        <v>513</v>
      </c>
      <c r="G243" s="124" t="s">
        <v>139</v>
      </c>
      <c r="H243" s="124" t="s">
        <v>140</v>
      </c>
      <c r="I243" s="38"/>
      <c r="J243" s="38"/>
      <c r="K243" s="38"/>
      <c r="L243" s="38"/>
      <c r="M243" s="38"/>
      <c r="P243" s="21"/>
    </row>
    <row r="244" spans="2:16" s="17" customFormat="1" ht="15">
      <c r="B244" s="38">
        <v>-11867</v>
      </c>
      <c r="C244" s="38">
        <v>-5686</v>
      </c>
      <c r="D244" s="38">
        <v>-3926</v>
      </c>
      <c r="E244" s="38">
        <v>-2055</v>
      </c>
      <c r="F244" s="38">
        <v>-200</v>
      </c>
      <c r="G244" s="61" t="s">
        <v>118</v>
      </c>
      <c r="H244" s="61" t="s">
        <v>15</v>
      </c>
      <c r="I244" s="38"/>
      <c r="J244" s="38"/>
      <c r="K244" s="38"/>
      <c r="L244" s="38"/>
      <c r="M244" s="38"/>
      <c r="P244" s="19"/>
    </row>
    <row r="245" spans="2:16" s="17" customFormat="1" ht="15">
      <c r="B245" s="42">
        <v>24</v>
      </c>
      <c r="C245" s="42">
        <v>24</v>
      </c>
      <c r="D245" s="42">
        <v>0</v>
      </c>
      <c r="E245" s="42">
        <v>0</v>
      </c>
      <c r="F245" s="42">
        <v>0</v>
      </c>
      <c r="G245" s="124" t="s">
        <v>143</v>
      </c>
      <c r="H245" s="125" t="s">
        <v>124</v>
      </c>
      <c r="I245" s="38"/>
      <c r="J245" s="38"/>
      <c r="K245" s="38"/>
      <c r="L245" s="38"/>
      <c r="M245" s="38"/>
      <c r="P245" s="19"/>
    </row>
    <row r="246" spans="2:16" s="17" customFormat="1" ht="15">
      <c r="B246" s="38">
        <v>121</v>
      </c>
      <c r="C246" s="38">
        <v>-151</v>
      </c>
      <c r="D246" s="38">
        <v>122</v>
      </c>
      <c r="E246" s="38">
        <v>151</v>
      </c>
      <c r="F246" s="38">
        <v>-1</v>
      </c>
      <c r="G246" s="61" t="s">
        <v>141</v>
      </c>
      <c r="H246" s="95" t="s">
        <v>142</v>
      </c>
      <c r="I246" s="38"/>
      <c r="J246" s="38"/>
      <c r="K246" s="38"/>
      <c r="L246" s="38"/>
      <c r="M246" s="38"/>
    </row>
    <row r="247" spans="2:16" s="19" customFormat="1" ht="5.0999999999999996" customHeight="1">
      <c r="B247" s="39"/>
      <c r="C247" s="39"/>
      <c r="D247" s="39"/>
      <c r="E247" s="39"/>
      <c r="F247" s="39"/>
      <c r="G247" s="29"/>
      <c r="H247" s="66"/>
      <c r="I247" s="39"/>
      <c r="J247" s="39"/>
      <c r="K247" s="39"/>
      <c r="L247" s="39"/>
      <c r="M247" s="39"/>
      <c r="O247" s="17"/>
      <c r="P247" s="17"/>
    </row>
    <row r="248" spans="2:16" s="21" customFormat="1" ht="16.149999999999999" customHeight="1">
      <c r="B248" s="41">
        <f>+I240-B243-B244-B245-B246</f>
        <v>-14594</v>
      </c>
      <c r="C248" s="41">
        <f>+J240-C243-C244-C245-C246</f>
        <v>-11020</v>
      </c>
      <c r="D248" s="41">
        <f>+K240-D243-D244-D245-D246</f>
        <v>-2120</v>
      </c>
      <c r="E248" s="41">
        <f>+L240-E243-E244-E245-E246</f>
        <v>161</v>
      </c>
      <c r="F248" s="41">
        <f>+M240-F243-F244-F245-F246</f>
        <v>-1615</v>
      </c>
      <c r="G248" s="86" t="s">
        <v>117</v>
      </c>
      <c r="H248" s="86" t="s">
        <v>148</v>
      </c>
      <c r="I248" s="41"/>
      <c r="J248" s="41"/>
      <c r="K248" s="41"/>
      <c r="L248" s="41"/>
      <c r="M248" s="41"/>
      <c r="O248" s="17"/>
      <c r="P248" s="17"/>
    </row>
    <row r="249" spans="2:16" s="16" customFormat="1" ht="9" customHeight="1">
      <c r="B249" s="44"/>
      <c r="C249" s="44"/>
      <c r="D249" s="44"/>
      <c r="E249" s="44"/>
      <c r="F249" s="44"/>
      <c r="G249" s="75"/>
      <c r="H249" s="75"/>
      <c r="I249" s="44"/>
      <c r="J249" s="44"/>
      <c r="K249" s="44"/>
      <c r="L249" s="44"/>
      <c r="M249" s="44"/>
      <c r="O249" s="17"/>
      <c r="P249" s="17"/>
    </row>
    <row r="250" spans="2:16" ht="12.75" customHeight="1">
      <c r="B250" s="36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O250" s="122"/>
      <c r="P250" s="19"/>
    </row>
    <row r="251" spans="2:16" ht="12.75" customHeight="1">
      <c r="O251" s="17"/>
      <c r="P251" s="21"/>
    </row>
    <row r="252" spans="2:16">
      <c r="O252" s="17"/>
      <c r="P252" s="17"/>
    </row>
    <row r="253" spans="2:16">
      <c r="O253" s="17"/>
      <c r="P253" s="17"/>
    </row>
  </sheetData>
  <protectedRanges>
    <protectedRange sqref="C166:F166" name="Cuenta_renta_disponible_2"/>
    <protectedRange sqref="C103:F103 D110:F112 C117:F118 J103:M104 J106:M108 J116:M116" name="Cuenta_renta_secundaria_2"/>
    <protectedRange sqref="C51:F52" name="Cuenta_explotacion_2"/>
    <protectedRange sqref="J17:M18 J20:M20 C21:F21 C25:F25" name="Cuenta_produccion_2"/>
    <protectedRange sqref="C140:F141" name="Cuenta_renta_especie_2"/>
    <protectedRange sqref="J212:M213 J218:M218 J222:M222" name="Cuenta_patrimonio_neto_2"/>
    <protectedRange sqref="C47:F47 C49:F50" name="Cuenta_explotacion_2_1"/>
  </protectedRanges>
  <mergeCells count="108">
    <mergeCell ref="H10:H14"/>
    <mergeCell ref="I10:I14"/>
    <mergeCell ref="J10:J14"/>
    <mergeCell ref="K10:K14"/>
    <mergeCell ref="L10:L14"/>
    <mergeCell ref="M10:M14"/>
    <mergeCell ref="B10:B14"/>
    <mergeCell ref="C10:C14"/>
    <mergeCell ref="D10:D14"/>
    <mergeCell ref="E10:E14"/>
    <mergeCell ref="F10:F14"/>
    <mergeCell ref="G10:G14"/>
    <mergeCell ref="H38:H42"/>
    <mergeCell ref="I38:I42"/>
    <mergeCell ref="J38:J42"/>
    <mergeCell ref="K38:K42"/>
    <mergeCell ref="L38:L42"/>
    <mergeCell ref="M38:M42"/>
    <mergeCell ref="B38:B42"/>
    <mergeCell ref="C38:C42"/>
    <mergeCell ref="D38:D42"/>
    <mergeCell ref="E38:E42"/>
    <mergeCell ref="F38:F42"/>
    <mergeCell ref="G38:G42"/>
    <mergeCell ref="H62:H66"/>
    <mergeCell ref="I62:I66"/>
    <mergeCell ref="J62:J66"/>
    <mergeCell ref="K62:K66"/>
    <mergeCell ref="L62:L66"/>
    <mergeCell ref="M62:M66"/>
    <mergeCell ref="B62:B66"/>
    <mergeCell ref="C62:C66"/>
    <mergeCell ref="D62:D66"/>
    <mergeCell ref="E62:E66"/>
    <mergeCell ref="F62:F66"/>
    <mergeCell ref="G62:G66"/>
    <mergeCell ref="H93:H97"/>
    <mergeCell ref="I93:I97"/>
    <mergeCell ref="J93:J97"/>
    <mergeCell ref="K93:K97"/>
    <mergeCell ref="L93:L97"/>
    <mergeCell ref="M93:M97"/>
    <mergeCell ref="B93:B97"/>
    <mergeCell ref="C93:C97"/>
    <mergeCell ref="D93:D97"/>
    <mergeCell ref="E93:E97"/>
    <mergeCell ref="F93:F97"/>
    <mergeCell ref="G93:G97"/>
    <mergeCell ref="H130:H134"/>
    <mergeCell ref="I130:I134"/>
    <mergeCell ref="J130:J134"/>
    <mergeCell ref="K130:K134"/>
    <mergeCell ref="L130:L134"/>
    <mergeCell ref="M130:M134"/>
    <mergeCell ref="B130:B134"/>
    <mergeCell ref="C130:C134"/>
    <mergeCell ref="D130:D134"/>
    <mergeCell ref="E130:E134"/>
    <mergeCell ref="F130:F134"/>
    <mergeCell ref="G130:G134"/>
    <mergeCell ref="H154:H158"/>
    <mergeCell ref="I154:I158"/>
    <mergeCell ref="J154:J158"/>
    <mergeCell ref="K154:K158"/>
    <mergeCell ref="L154:L158"/>
    <mergeCell ref="M154:M158"/>
    <mergeCell ref="B154:B158"/>
    <mergeCell ref="C154:C158"/>
    <mergeCell ref="D154:D158"/>
    <mergeCell ref="E154:E158"/>
    <mergeCell ref="F154:F158"/>
    <mergeCell ref="G154:G158"/>
    <mergeCell ref="H177:H181"/>
    <mergeCell ref="I177:I181"/>
    <mergeCell ref="J177:J181"/>
    <mergeCell ref="K177:K181"/>
    <mergeCell ref="L177:L181"/>
    <mergeCell ref="M177:M181"/>
    <mergeCell ref="B177:B181"/>
    <mergeCell ref="C177:C181"/>
    <mergeCell ref="D177:D181"/>
    <mergeCell ref="E177:E181"/>
    <mergeCell ref="F177:F181"/>
    <mergeCell ref="G177:G181"/>
    <mergeCell ref="H202:H206"/>
    <mergeCell ref="I202:I206"/>
    <mergeCell ref="J202:J206"/>
    <mergeCell ref="K202:K206"/>
    <mergeCell ref="L202:L206"/>
    <mergeCell ref="M202:M206"/>
    <mergeCell ref="B202:B206"/>
    <mergeCell ref="C202:C206"/>
    <mergeCell ref="D202:D206"/>
    <mergeCell ref="E202:E206"/>
    <mergeCell ref="F202:F206"/>
    <mergeCell ref="G202:G206"/>
    <mergeCell ref="H233:H237"/>
    <mergeCell ref="I233:I237"/>
    <mergeCell ref="J233:J237"/>
    <mergeCell ref="K233:K237"/>
    <mergeCell ref="L233:L237"/>
    <mergeCell ref="M233:M237"/>
    <mergeCell ref="B233:B237"/>
    <mergeCell ref="C233:C237"/>
    <mergeCell ref="D233:D237"/>
    <mergeCell ref="E233:E237"/>
    <mergeCell ref="F233:F237"/>
    <mergeCell ref="G233:G237"/>
  </mergeCells>
  <conditionalFormatting sqref="B46:F46">
    <cfRule type="cellIs" dxfId="99" priority="2" operator="notEqual">
      <formula>B47+B48</formula>
    </cfRule>
  </conditionalFormatting>
  <conditionalFormatting sqref="B109:F109">
    <cfRule type="cellIs" dxfId="98" priority="1" operator="notEqual">
      <formula>B110+B111+B112</formula>
    </cfRule>
  </conditionalFormatting>
  <hyperlinks>
    <hyperlink ref="M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J250"/>
  <sheetViews>
    <sheetView zoomScaleNormal="100" workbookViewId="0">
      <pane ySplit="4" topLeftCell="A5" activePane="bottomLeft" state="frozen"/>
      <selection pane="bottomLeft"/>
    </sheetView>
  </sheetViews>
  <sheetFormatPr baseColWidth="10" defaultColWidth="11.42578125" defaultRowHeight="12.75"/>
  <cols>
    <col min="1" max="1" width="2.7109375" style="6" customWidth="1"/>
    <col min="2" max="2" width="19.7109375" style="7" customWidth="1"/>
    <col min="3" max="4" width="19.7109375" style="5" customWidth="1"/>
    <col min="5" max="5" width="12.7109375" style="5" customWidth="1"/>
    <col min="6" max="6" width="76.85546875" style="5" customWidth="1"/>
    <col min="7" max="9" width="19.7109375" style="5" customWidth="1"/>
    <col min="10" max="10" width="3.28515625" style="6" customWidth="1"/>
    <col min="11" max="16384" width="11.42578125" style="6"/>
  </cols>
  <sheetData>
    <row r="1" spans="1:9" s="3" customFormat="1" ht="11.25" customHeight="1">
      <c r="B1" s="101"/>
      <c r="C1" s="101"/>
      <c r="D1" s="101"/>
      <c r="E1" s="101"/>
      <c r="F1" s="101"/>
      <c r="G1" s="101"/>
      <c r="H1" s="101"/>
      <c r="I1" s="2"/>
    </row>
    <row r="2" spans="1:9" s="117" customFormat="1" ht="18">
      <c r="A2" s="115"/>
      <c r="B2" s="100" t="s">
        <v>203</v>
      </c>
      <c r="C2" s="101"/>
      <c r="D2" s="101"/>
      <c r="E2" s="101"/>
      <c r="F2" s="115"/>
      <c r="G2" s="115"/>
      <c r="H2" s="115"/>
      <c r="I2" s="116"/>
    </row>
    <row r="3" spans="1:9" s="117" customFormat="1" ht="18.75">
      <c r="A3" s="115"/>
      <c r="B3" s="103" t="s">
        <v>252</v>
      </c>
      <c r="C3" s="101"/>
      <c r="D3" s="101"/>
      <c r="E3" s="101"/>
      <c r="F3" s="115"/>
      <c r="G3" s="115"/>
      <c r="H3" s="115"/>
      <c r="I3" s="116"/>
    </row>
    <row r="4" spans="1:9">
      <c r="A4" s="101"/>
      <c r="B4" s="102" t="s">
        <v>0</v>
      </c>
      <c r="C4" s="101"/>
      <c r="D4" s="101"/>
      <c r="E4" s="101"/>
      <c r="F4" s="101"/>
      <c r="G4" s="101"/>
      <c r="H4" s="101"/>
      <c r="I4" s="119" t="s">
        <v>206</v>
      </c>
    </row>
    <row r="5" spans="1:9" ht="12.75" customHeight="1"/>
    <row r="6" spans="1:9" s="10" customFormat="1" ht="15.95" customHeight="1">
      <c r="B6" s="8" t="s">
        <v>1</v>
      </c>
      <c r="C6" s="9"/>
      <c r="D6" s="9"/>
      <c r="E6" s="9"/>
      <c r="F6" s="9"/>
      <c r="G6" s="9"/>
      <c r="H6" s="9"/>
      <c r="I6" s="9"/>
    </row>
    <row r="7" spans="1:9" ht="5.25" customHeight="1">
      <c r="B7" s="11"/>
    </row>
    <row r="8" spans="1:9" s="10" customFormat="1" ht="15.95" customHeight="1">
      <c r="B8" s="4" t="s">
        <v>2</v>
      </c>
      <c r="C8" s="9"/>
      <c r="D8" s="9"/>
      <c r="E8" s="4"/>
      <c r="F8" s="4"/>
      <c r="G8" s="4"/>
      <c r="H8" s="9"/>
      <c r="I8" s="12" t="s">
        <v>3</v>
      </c>
    </row>
    <row r="9" spans="1:9" s="13" customFormat="1" ht="3" customHeight="1">
      <c r="B9" s="11"/>
      <c r="C9" s="7"/>
      <c r="D9" s="7"/>
      <c r="E9" s="7"/>
      <c r="F9" s="7"/>
      <c r="G9" s="7"/>
      <c r="H9" s="7"/>
      <c r="I9" s="7"/>
    </row>
    <row r="10" spans="1:9" s="10" customFormat="1" ht="3.75" customHeight="1">
      <c r="B10" s="134" t="s">
        <v>210</v>
      </c>
      <c r="C10" s="134" t="s">
        <v>208</v>
      </c>
      <c r="D10" s="134" t="s">
        <v>209</v>
      </c>
      <c r="E10" s="131" t="s">
        <v>4</v>
      </c>
      <c r="F10" s="128" t="s">
        <v>152</v>
      </c>
      <c r="G10" s="131" t="str">
        <f>+B10</f>
        <v>Administración
Central 
S.1311</v>
      </c>
      <c r="H10" s="131" t="str">
        <f>+C10</f>
        <v>Estado</v>
      </c>
      <c r="I10" s="134" t="s">
        <v>209</v>
      </c>
    </row>
    <row r="11" spans="1:9" s="10" customFormat="1" ht="44.1" customHeight="1">
      <c r="B11" s="135"/>
      <c r="C11" s="135"/>
      <c r="D11" s="135"/>
      <c r="E11" s="132"/>
      <c r="F11" s="129"/>
      <c r="G11" s="135"/>
      <c r="H11" s="135"/>
      <c r="I11" s="135"/>
    </row>
    <row r="12" spans="1:9" s="14" customFormat="1" ht="3" customHeight="1">
      <c r="B12" s="135"/>
      <c r="C12" s="135"/>
      <c r="D12" s="135"/>
      <c r="E12" s="132"/>
      <c r="F12" s="129"/>
      <c r="G12" s="135"/>
      <c r="H12" s="135"/>
      <c r="I12" s="135"/>
    </row>
    <row r="13" spans="1:9" s="10" customFormat="1" ht="12.75" customHeight="1">
      <c r="B13" s="135"/>
      <c r="C13" s="135"/>
      <c r="D13" s="135"/>
      <c r="E13" s="132"/>
      <c r="F13" s="129"/>
      <c r="G13" s="135"/>
      <c r="H13" s="135"/>
      <c r="I13" s="135"/>
    </row>
    <row r="14" spans="1:9" s="10" customFormat="1" ht="3" customHeight="1">
      <c r="B14" s="136"/>
      <c r="C14" s="136"/>
      <c r="D14" s="136"/>
      <c r="E14" s="133"/>
      <c r="F14" s="130"/>
      <c r="G14" s="136"/>
      <c r="H14" s="136"/>
      <c r="I14" s="136"/>
    </row>
    <row r="15" spans="1:9" s="16" customFormat="1" ht="9" customHeight="1">
      <c r="B15" s="37"/>
      <c r="C15" s="37"/>
      <c r="D15" s="37"/>
      <c r="E15" s="64"/>
      <c r="F15" s="64"/>
      <c r="G15" s="37"/>
      <c r="H15" s="37"/>
      <c r="I15" s="37"/>
    </row>
    <row r="16" spans="1:9" s="17" customFormat="1" ht="16.149999999999999" customHeight="1">
      <c r="B16" s="38"/>
      <c r="C16" s="38"/>
      <c r="D16" s="38"/>
      <c r="E16" s="52" t="s">
        <v>5</v>
      </c>
      <c r="F16" s="52" t="s">
        <v>6</v>
      </c>
      <c r="G16" s="38">
        <f>+B46+B51+B52+B21+B25</f>
        <v>28411</v>
      </c>
      <c r="H16" s="38">
        <f>+C46+C51+C52+C21+C25</f>
        <v>18807</v>
      </c>
      <c r="I16" s="38">
        <f>+D46+D51+D52+D21+D25</f>
        <v>3918</v>
      </c>
    </row>
    <row r="17" spans="2:9" s="19" customFormat="1" ht="16.149999999999999" customHeight="1">
      <c r="B17" s="39"/>
      <c r="C17" s="39"/>
      <c r="D17" s="39"/>
      <c r="E17" s="53" t="s">
        <v>7</v>
      </c>
      <c r="F17" s="70" t="s">
        <v>8</v>
      </c>
      <c r="G17" s="39">
        <v>1480</v>
      </c>
      <c r="H17" s="39">
        <v>437</v>
      </c>
      <c r="I17" s="39">
        <v>1043</v>
      </c>
    </row>
    <row r="18" spans="2:9" s="19" customFormat="1" ht="16.149999999999999" customHeight="1">
      <c r="B18" s="39"/>
      <c r="C18" s="39"/>
      <c r="D18" s="39"/>
      <c r="E18" s="53" t="s">
        <v>9</v>
      </c>
      <c r="F18" s="70" t="s">
        <v>10</v>
      </c>
      <c r="G18" s="39">
        <v>1383</v>
      </c>
      <c r="H18" s="39">
        <v>198</v>
      </c>
      <c r="I18" s="39">
        <v>1185</v>
      </c>
    </row>
    <row r="19" spans="2:9" s="19" customFormat="1" ht="16.149999999999999" customHeight="1">
      <c r="B19" s="39"/>
      <c r="C19" s="39"/>
      <c r="D19" s="39"/>
      <c r="E19" s="53" t="s">
        <v>11</v>
      </c>
      <c r="F19" s="70" t="s">
        <v>130</v>
      </c>
      <c r="G19" s="39">
        <f>+G16-G17-G18</f>
        <v>25548</v>
      </c>
      <c r="H19" s="39">
        <f>+H16-H17-H18</f>
        <v>18172</v>
      </c>
      <c r="I19" s="39">
        <f>+I16-I17-I18</f>
        <v>1690</v>
      </c>
    </row>
    <row r="20" spans="2:9" s="20" customFormat="1" ht="16.149999999999999" customHeight="1">
      <c r="B20" s="40"/>
      <c r="C20" s="40"/>
      <c r="D20" s="40"/>
      <c r="E20" s="54"/>
      <c r="F20" s="87" t="s">
        <v>131</v>
      </c>
      <c r="G20" s="47">
        <v>204</v>
      </c>
      <c r="H20" s="47">
        <v>104</v>
      </c>
      <c r="I20" s="47">
        <v>100</v>
      </c>
    </row>
    <row r="21" spans="2:9" s="17" customFormat="1" ht="16.149999999999999" customHeight="1">
      <c r="B21" s="38">
        <v>4623</v>
      </c>
      <c r="C21" s="38">
        <v>2848</v>
      </c>
      <c r="D21" s="38">
        <v>1775</v>
      </c>
      <c r="E21" s="52" t="s">
        <v>12</v>
      </c>
      <c r="F21" s="52" t="s">
        <v>13</v>
      </c>
      <c r="G21" s="38"/>
      <c r="H21" s="38"/>
      <c r="I21" s="38"/>
    </row>
    <row r="22" spans="2:9" s="19" customFormat="1" ht="5.0999999999999996" customHeight="1">
      <c r="B22" s="39"/>
      <c r="C22" s="39"/>
      <c r="D22" s="39"/>
      <c r="E22" s="18"/>
      <c r="F22" s="18"/>
      <c r="G22" s="39"/>
      <c r="H22" s="39"/>
      <c r="I22" s="39"/>
    </row>
    <row r="23" spans="2:9" s="21" customFormat="1" ht="16.149999999999999" customHeight="1">
      <c r="B23" s="41">
        <f>+G16-B21</f>
        <v>23788</v>
      </c>
      <c r="C23" s="41">
        <f>+H16-C21</f>
        <v>15959</v>
      </c>
      <c r="D23" s="41">
        <f>+I16-D21</f>
        <v>2143</v>
      </c>
      <c r="E23" s="55" t="s">
        <v>132</v>
      </c>
      <c r="F23" s="55" t="s">
        <v>14</v>
      </c>
      <c r="G23" s="41"/>
      <c r="H23" s="41"/>
      <c r="I23" s="41"/>
    </row>
    <row r="24" spans="2:9" s="21" customFormat="1" ht="5.0999999999999996" customHeight="1">
      <c r="B24" s="42"/>
      <c r="C24" s="42"/>
      <c r="D24" s="42"/>
      <c r="E24" s="56"/>
      <c r="F24" s="56"/>
      <c r="G24" s="42"/>
      <c r="H24" s="42"/>
      <c r="I24" s="42"/>
    </row>
    <row r="25" spans="2:9" s="17" customFormat="1" ht="16.149999999999999" customHeight="1">
      <c r="B25" s="38">
        <v>5686</v>
      </c>
      <c r="C25" s="38">
        <v>0</v>
      </c>
      <c r="D25" s="38">
        <v>0</v>
      </c>
      <c r="E25" s="52" t="s">
        <v>118</v>
      </c>
      <c r="F25" s="52" t="s">
        <v>15</v>
      </c>
      <c r="G25" s="38"/>
      <c r="H25" s="38"/>
      <c r="I25" s="38"/>
    </row>
    <row r="26" spans="2:9" s="21" customFormat="1" ht="5.0999999999999996" customHeight="1">
      <c r="B26" s="42"/>
      <c r="C26" s="42"/>
      <c r="D26" s="42"/>
      <c r="E26" s="56"/>
      <c r="F26" s="56"/>
      <c r="G26" s="42"/>
      <c r="H26" s="42"/>
      <c r="I26" s="42"/>
    </row>
    <row r="27" spans="2:9" s="21" customFormat="1" ht="16.149999999999999" customHeight="1">
      <c r="B27" s="41">
        <f>+B23-B25</f>
        <v>18102</v>
      </c>
      <c r="C27" s="41">
        <f>+C23-C25</f>
        <v>15959</v>
      </c>
      <c r="D27" s="41">
        <f>+D23-D25</f>
        <v>2143</v>
      </c>
      <c r="E27" s="55" t="s">
        <v>16</v>
      </c>
      <c r="F27" s="55" t="s">
        <v>17</v>
      </c>
      <c r="G27" s="41"/>
      <c r="H27" s="41"/>
      <c r="I27" s="41"/>
    </row>
    <row r="28" spans="2:9" s="16" customFormat="1" ht="9" customHeight="1">
      <c r="B28" s="46"/>
      <c r="C28" s="46"/>
      <c r="D28" s="46"/>
      <c r="E28" s="63"/>
      <c r="F28" s="63"/>
      <c r="G28" s="46"/>
      <c r="H28" s="46"/>
      <c r="I28" s="46"/>
    </row>
    <row r="29" spans="2:9" ht="15.95" customHeight="1">
      <c r="B29" s="31"/>
      <c r="C29" s="31"/>
      <c r="D29" s="31"/>
      <c r="E29" s="32"/>
      <c r="F29" s="31"/>
      <c r="G29" s="33"/>
      <c r="H29" s="33"/>
      <c r="I29" s="33"/>
    </row>
    <row r="30" spans="2:9" ht="15.95" customHeight="1"/>
    <row r="31" spans="2:9" s="10" customFormat="1" ht="15.95" customHeight="1">
      <c r="B31" s="8" t="s">
        <v>18</v>
      </c>
      <c r="C31" s="22"/>
      <c r="D31" s="22"/>
      <c r="E31" s="22"/>
      <c r="F31" s="22"/>
      <c r="G31" s="22"/>
      <c r="H31" s="22"/>
      <c r="I31" s="22"/>
    </row>
    <row r="32" spans="2:9" s="10" customFormat="1" ht="15.95" customHeight="1">
      <c r="B32" s="23" t="s">
        <v>19</v>
      </c>
      <c r="C32" s="24"/>
      <c r="D32" s="24"/>
      <c r="E32" s="24"/>
      <c r="F32" s="24"/>
      <c r="G32" s="24"/>
      <c r="H32" s="24"/>
      <c r="I32" s="24"/>
    </row>
    <row r="33" spans="2:9" ht="15.95" customHeight="1"/>
    <row r="34" spans="2:9" s="10" customFormat="1" ht="15.95" customHeight="1">
      <c r="B34" s="25" t="s">
        <v>20</v>
      </c>
      <c r="C34" s="9"/>
      <c r="D34" s="9"/>
      <c r="E34" s="9"/>
      <c r="F34" s="9"/>
      <c r="G34" s="9"/>
      <c r="H34" s="9"/>
      <c r="I34" s="9"/>
    </row>
    <row r="35" spans="2:9" ht="5.25" customHeight="1">
      <c r="B35" s="11"/>
    </row>
    <row r="36" spans="2:9" s="10" customFormat="1" ht="15.95" customHeight="1">
      <c r="B36" s="4" t="s">
        <v>2</v>
      </c>
      <c r="C36" s="9"/>
      <c r="D36" s="9"/>
      <c r="E36" s="4"/>
      <c r="F36" s="4"/>
      <c r="G36" s="4"/>
      <c r="H36" s="9"/>
      <c r="I36" s="12" t="s">
        <v>3</v>
      </c>
    </row>
    <row r="37" spans="2:9" s="13" customFormat="1" ht="3" customHeight="1">
      <c r="B37" s="26"/>
      <c r="C37" s="7"/>
      <c r="D37" s="7"/>
      <c r="E37" s="7"/>
      <c r="F37" s="7"/>
      <c r="G37" s="7"/>
      <c r="H37" s="7"/>
      <c r="I37" s="7"/>
    </row>
    <row r="38" spans="2:9" s="10" customFormat="1" ht="3.75" customHeight="1">
      <c r="B38" s="131" t="str">
        <f>+B10</f>
        <v>Administración
Central 
S.1311</v>
      </c>
      <c r="C38" s="131" t="str">
        <f>+C10</f>
        <v>Estado</v>
      </c>
      <c r="D38" s="131" t="str">
        <f>+D10</f>
        <v>Total Organismos de la Administración Central</v>
      </c>
      <c r="E38" s="131" t="s">
        <v>4</v>
      </c>
      <c r="F38" s="128" t="s">
        <v>152</v>
      </c>
      <c r="G38" s="131" t="str">
        <f>+G10</f>
        <v>Administración
Central 
S.1311</v>
      </c>
      <c r="H38" s="131" t="str">
        <f>+H10</f>
        <v>Estado</v>
      </c>
      <c r="I38" s="131" t="str">
        <f>+I10</f>
        <v>Total Organismos de la Administración Central</v>
      </c>
    </row>
    <row r="39" spans="2:9" s="10" customFormat="1" ht="44.1" customHeight="1">
      <c r="B39" s="132"/>
      <c r="C39" s="132"/>
      <c r="D39" s="132"/>
      <c r="E39" s="132"/>
      <c r="F39" s="129"/>
      <c r="G39" s="132"/>
      <c r="H39" s="132"/>
      <c r="I39" s="132"/>
    </row>
    <row r="40" spans="2:9" s="14" customFormat="1" ht="3" customHeight="1">
      <c r="B40" s="132"/>
      <c r="C40" s="132"/>
      <c r="D40" s="132"/>
      <c r="E40" s="132"/>
      <c r="F40" s="129"/>
      <c r="G40" s="132"/>
      <c r="H40" s="132"/>
      <c r="I40" s="132"/>
    </row>
    <row r="41" spans="2:9" s="10" customFormat="1" ht="13.15" customHeight="1">
      <c r="B41" s="132"/>
      <c r="C41" s="132"/>
      <c r="D41" s="132"/>
      <c r="E41" s="132"/>
      <c r="F41" s="129"/>
      <c r="G41" s="132"/>
      <c r="H41" s="132"/>
      <c r="I41" s="132"/>
    </row>
    <row r="42" spans="2:9" s="10" customFormat="1" ht="3" customHeight="1">
      <c r="B42" s="133"/>
      <c r="C42" s="133"/>
      <c r="D42" s="133"/>
      <c r="E42" s="133"/>
      <c r="F42" s="130"/>
      <c r="G42" s="133"/>
      <c r="H42" s="133"/>
      <c r="I42" s="133"/>
    </row>
    <row r="43" spans="2:9" s="16" customFormat="1" ht="9" customHeight="1">
      <c r="B43" s="37"/>
      <c r="C43" s="37"/>
      <c r="D43" s="37"/>
      <c r="E43" s="64"/>
      <c r="F43" s="64"/>
      <c r="G43" s="37"/>
      <c r="H43" s="37"/>
      <c r="I43" s="37"/>
    </row>
    <row r="44" spans="2:9" s="21" customFormat="1" ht="16.149999999999999" customHeight="1">
      <c r="B44" s="43"/>
      <c r="C44" s="43"/>
      <c r="D44" s="43"/>
      <c r="E44" s="72" t="s">
        <v>16</v>
      </c>
      <c r="F44" s="57" t="s">
        <v>17</v>
      </c>
      <c r="G44" s="43">
        <f>+B27</f>
        <v>18102</v>
      </c>
      <c r="H44" s="43">
        <f>+C27</f>
        <v>15959</v>
      </c>
      <c r="I44" s="43">
        <f>+D27</f>
        <v>2143</v>
      </c>
    </row>
    <row r="45" spans="2:9" s="19" customFormat="1" ht="5.0999999999999996" customHeight="1">
      <c r="B45" s="39"/>
      <c r="C45" s="39"/>
      <c r="D45" s="39"/>
      <c r="E45" s="73"/>
      <c r="F45" s="58"/>
      <c r="G45" s="39"/>
      <c r="H45" s="39"/>
      <c r="I45" s="39"/>
    </row>
    <row r="46" spans="2:9" s="17" customFormat="1" ht="16.149999999999999" customHeight="1">
      <c r="B46" s="38">
        <v>18079</v>
      </c>
      <c r="C46" s="38">
        <v>15949</v>
      </c>
      <c r="D46" s="38">
        <v>2130</v>
      </c>
      <c r="E46" s="68" t="s">
        <v>21</v>
      </c>
      <c r="F46" s="52" t="s">
        <v>22</v>
      </c>
      <c r="G46" s="38"/>
      <c r="H46" s="38"/>
      <c r="I46" s="38"/>
    </row>
    <row r="47" spans="2:9" s="19" customFormat="1" ht="16.149999999999999" customHeight="1">
      <c r="B47" s="39">
        <v>13692</v>
      </c>
      <c r="C47" s="39">
        <v>11901</v>
      </c>
      <c r="D47" s="39">
        <f>B47-C47</f>
        <v>1791</v>
      </c>
      <c r="E47" s="69" t="s">
        <v>23</v>
      </c>
      <c r="F47" s="70" t="s">
        <v>24</v>
      </c>
      <c r="G47" s="39"/>
      <c r="H47" s="39"/>
      <c r="I47" s="39"/>
    </row>
    <row r="48" spans="2:9" s="19" customFormat="1" ht="16.149999999999999" customHeight="1">
      <c r="B48" s="39">
        <f>SUM(B49:B50)</f>
        <v>4387</v>
      </c>
      <c r="C48" s="39">
        <f>SUM(C49:C50)</f>
        <v>4048</v>
      </c>
      <c r="D48" s="39">
        <f>SUM(D49:D50)</f>
        <v>339</v>
      </c>
      <c r="E48" s="69" t="s">
        <v>25</v>
      </c>
      <c r="F48" s="70" t="s">
        <v>153</v>
      </c>
      <c r="G48" s="39"/>
      <c r="H48" s="39"/>
      <c r="I48" s="39"/>
    </row>
    <row r="49" spans="2:9" s="19" customFormat="1" ht="16.149999999999999" customHeight="1">
      <c r="B49" s="96">
        <v>1533</v>
      </c>
      <c r="C49" s="96">
        <v>1233</v>
      </c>
      <c r="D49" s="96">
        <f>B49-C49</f>
        <v>300</v>
      </c>
      <c r="E49" s="97" t="s">
        <v>26</v>
      </c>
      <c r="F49" s="98" t="s">
        <v>27</v>
      </c>
      <c r="G49" s="48"/>
      <c r="H49" s="48"/>
      <c r="I49" s="48"/>
    </row>
    <row r="50" spans="2:9" s="19" customFormat="1" ht="16.149999999999999" customHeight="1">
      <c r="B50" s="96">
        <v>2854</v>
      </c>
      <c r="C50" s="96">
        <v>2815</v>
      </c>
      <c r="D50" s="96">
        <f>B50-C50</f>
        <v>39</v>
      </c>
      <c r="E50" s="99" t="s">
        <v>28</v>
      </c>
      <c r="F50" s="98" t="s">
        <v>29</v>
      </c>
      <c r="G50" s="48"/>
      <c r="H50" s="48"/>
      <c r="I50" s="48"/>
    </row>
    <row r="51" spans="2:9" s="17" customFormat="1" ht="16.149999999999999" customHeight="1">
      <c r="B51" s="38">
        <v>23</v>
      </c>
      <c r="C51" s="38">
        <v>10</v>
      </c>
      <c r="D51" s="38">
        <v>13</v>
      </c>
      <c r="E51" s="68" t="s">
        <v>30</v>
      </c>
      <c r="F51" s="52" t="s">
        <v>31</v>
      </c>
      <c r="G51" s="38"/>
      <c r="H51" s="38"/>
      <c r="I51" s="38"/>
    </row>
    <row r="52" spans="2:9" s="17" customFormat="1" ht="16.149999999999999" customHeight="1">
      <c r="B52" s="38">
        <v>0</v>
      </c>
      <c r="C52" s="38">
        <v>0</v>
      </c>
      <c r="D52" s="38">
        <v>0</v>
      </c>
      <c r="E52" s="68" t="s">
        <v>32</v>
      </c>
      <c r="F52" s="52" t="s">
        <v>33</v>
      </c>
      <c r="G52" s="38"/>
      <c r="H52" s="38"/>
      <c r="I52" s="38"/>
    </row>
    <row r="53" spans="2:9" s="19" customFormat="1" ht="5.0999999999999996" customHeight="1">
      <c r="B53" s="39"/>
      <c r="C53" s="39"/>
      <c r="D53" s="39"/>
      <c r="E53" s="27"/>
      <c r="F53" s="29"/>
      <c r="G53" s="39"/>
      <c r="H53" s="39"/>
      <c r="I53" s="39"/>
    </row>
    <row r="54" spans="2:9" s="21" customFormat="1" ht="15.95" customHeight="1">
      <c r="B54" s="41">
        <f>+G44-(+B46+B51+B52)</f>
        <v>0</v>
      </c>
      <c r="C54" s="41">
        <f>+H44-(+C46+C51+C52)</f>
        <v>0</v>
      </c>
      <c r="D54" s="41">
        <f>+I44-(+D46+D51+D52)</f>
        <v>0</v>
      </c>
      <c r="E54" s="71" t="s">
        <v>34</v>
      </c>
      <c r="F54" s="55" t="s">
        <v>35</v>
      </c>
      <c r="G54" s="41"/>
      <c r="H54" s="41"/>
      <c r="I54" s="41"/>
    </row>
    <row r="55" spans="2:9" s="16" customFormat="1" ht="9" customHeight="1">
      <c r="B55" s="46"/>
      <c r="C55" s="46"/>
      <c r="D55" s="46"/>
      <c r="E55" s="63"/>
      <c r="F55" s="63"/>
      <c r="G55" s="46"/>
      <c r="H55" s="46"/>
      <c r="I55" s="46"/>
    </row>
    <row r="56" spans="2:9" ht="15.95" customHeight="1">
      <c r="B56" s="31"/>
      <c r="C56" s="31"/>
      <c r="D56" s="31"/>
      <c r="E56" s="32"/>
      <c r="F56" s="31"/>
      <c r="G56" s="33"/>
      <c r="H56" s="33"/>
      <c r="I56" s="33"/>
    </row>
    <row r="57" spans="2:9" ht="15.95" customHeight="1"/>
    <row r="58" spans="2:9" s="10" customFormat="1" ht="15.95" customHeight="1">
      <c r="B58" s="28" t="s">
        <v>36</v>
      </c>
      <c r="C58" s="9"/>
      <c r="D58" s="9"/>
      <c r="E58" s="9"/>
      <c r="F58" s="9"/>
      <c r="G58" s="9"/>
      <c r="H58" s="9"/>
      <c r="I58" s="9"/>
    </row>
    <row r="59" spans="2:9" ht="5.25" customHeight="1">
      <c r="B59" s="11"/>
    </row>
    <row r="60" spans="2:9" s="10" customFormat="1" ht="15.95" customHeight="1">
      <c r="B60" s="4" t="s">
        <v>2</v>
      </c>
      <c r="C60" s="9"/>
      <c r="D60" s="9"/>
      <c r="E60" s="4"/>
      <c r="F60" s="4"/>
      <c r="G60" s="4"/>
      <c r="H60" s="9"/>
      <c r="I60" s="12" t="s">
        <v>3</v>
      </c>
    </row>
    <row r="61" spans="2:9" s="13" customFormat="1" ht="3" customHeight="1">
      <c r="B61" s="26"/>
      <c r="C61" s="7"/>
      <c r="D61" s="7"/>
      <c r="E61" s="7"/>
      <c r="F61" s="7"/>
      <c r="G61" s="7"/>
      <c r="H61" s="7"/>
      <c r="I61" s="7"/>
    </row>
    <row r="62" spans="2:9" s="10" customFormat="1" ht="3.75" customHeight="1">
      <c r="B62" s="131" t="str">
        <f>+B10</f>
        <v>Administración
Central 
S.1311</v>
      </c>
      <c r="C62" s="131" t="str">
        <f>+C10</f>
        <v>Estado</v>
      </c>
      <c r="D62" s="131" t="str">
        <f>+D10</f>
        <v>Total Organismos de la Administración Central</v>
      </c>
      <c r="E62" s="131" t="s">
        <v>4</v>
      </c>
      <c r="F62" s="128" t="s">
        <v>152</v>
      </c>
      <c r="G62" s="131" t="str">
        <f>+G10</f>
        <v>Administración
Central 
S.1311</v>
      </c>
      <c r="H62" s="131" t="str">
        <f>+H10</f>
        <v>Estado</v>
      </c>
      <c r="I62" s="131" t="str">
        <f>+I10</f>
        <v>Total Organismos de la Administración Central</v>
      </c>
    </row>
    <row r="63" spans="2:9" s="10" customFormat="1" ht="44.1" customHeight="1">
      <c r="B63" s="132"/>
      <c r="C63" s="132"/>
      <c r="D63" s="132"/>
      <c r="E63" s="132"/>
      <c r="F63" s="129"/>
      <c r="G63" s="132"/>
      <c r="H63" s="132"/>
      <c r="I63" s="132"/>
    </row>
    <row r="64" spans="2:9" s="14" customFormat="1" ht="3" customHeight="1">
      <c r="B64" s="132"/>
      <c r="C64" s="132"/>
      <c r="D64" s="132"/>
      <c r="E64" s="132"/>
      <c r="F64" s="129"/>
      <c r="G64" s="132"/>
      <c r="H64" s="132"/>
      <c r="I64" s="132"/>
    </row>
    <row r="65" spans="2:9" s="10" customFormat="1" ht="13.15" customHeight="1">
      <c r="B65" s="132"/>
      <c r="C65" s="132"/>
      <c r="D65" s="132"/>
      <c r="E65" s="132"/>
      <c r="F65" s="129"/>
      <c r="G65" s="132"/>
      <c r="H65" s="132"/>
      <c r="I65" s="132"/>
    </row>
    <row r="66" spans="2:9" s="10" customFormat="1" ht="3" customHeight="1">
      <c r="B66" s="133"/>
      <c r="C66" s="133"/>
      <c r="D66" s="133"/>
      <c r="E66" s="133"/>
      <c r="F66" s="130"/>
      <c r="G66" s="133"/>
      <c r="H66" s="133"/>
      <c r="I66" s="133"/>
    </row>
    <row r="67" spans="2:9" s="16" customFormat="1" ht="9" customHeight="1">
      <c r="B67" s="37"/>
      <c r="C67" s="37"/>
      <c r="D67" s="37"/>
      <c r="E67" s="64"/>
      <c r="F67" s="64"/>
      <c r="G67" s="37"/>
      <c r="H67" s="37"/>
      <c r="I67" s="37"/>
    </row>
    <row r="68" spans="2:9" s="21" customFormat="1" ht="16.149999999999999" customHeight="1">
      <c r="B68" s="42"/>
      <c r="C68" s="42"/>
      <c r="D68" s="42"/>
      <c r="E68" s="76" t="s">
        <v>34</v>
      </c>
      <c r="F68" s="60" t="s">
        <v>35</v>
      </c>
      <c r="G68" s="43">
        <f>+H68+I68</f>
        <v>0</v>
      </c>
      <c r="H68" s="43">
        <f>+C54</f>
        <v>0</v>
      </c>
      <c r="I68" s="43">
        <f>+D54</f>
        <v>0</v>
      </c>
    </row>
    <row r="69" spans="2:9" s="19" customFormat="1" ht="5.0999999999999996" customHeight="1">
      <c r="B69" s="39"/>
      <c r="C69" s="39"/>
      <c r="D69" s="39"/>
      <c r="E69" s="74"/>
      <c r="F69" s="59"/>
      <c r="G69" s="39"/>
      <c r="H69" s="39"/>
      <c r="I69" s="39"/>
    </row>
    <row r="70" spans="2:9" s="17" customFormat="1" ht="16.149999999999999" customHeight="1">
      <c r="B70" s="38"/>
      <c r="C70" s="38"/>
      <c r="D70" s="38"/>
      <c r="E70" s="77" t="s">
        <v>37</v>
      </c>
      <c r="F70" s="61" t="s">
        <v>154</v>
      </c>
      <c r="G70" s="38">
        <f>+G71+G75</f>
        <v>43162</v>
      </c>
      <c r="H70" s="38">
        <f>+H71+H75</f>
        <v>43098</v>
      </c>
      <c r="I70" s="38">
        <f>+I71+I75</f>
        <v>64</v>
      </c>
    </row>
    <row r="71" spans="2:9" s="19" customFormat="1" ht="16.149999999999999" customHeight="1">
      <c r="B71" s="39"/>
      <c r="C71" s="39"/>
      <c r="D71" s="39"/>
      <c r="E71" s="74" t="s">
        <v>38</v>
      </c>
      <c r="F71" s="27" t="s">
        <v>39</v>
      </c>
      <c r="G71" s="39">
        <f>+G72+G73+G74</f>
        <v>42977</v>
      </c>
      <c r="H71" s="39">
        <f>+H72+H73+H74</f>
        <v>42949</v>
      </c>
      <c r="I71" s="39">
        <f>+I72+I73+I74</f>
        <v>28</v>
      </c>
    </row>
    <row r="72" spans="2:9" s="19" customFormat="1" ht="16.149999999999999" customHeight="1">
      <c r="B72" s="39"/>
      <c r="C72" s="39"/>
      <c r="D72" s="39"/>
      <c r="E72" s="27" t="s">
        <v>40</v>
      </c>
      <c r="F72" s="88" t="s">
        <v>41</v>
      </c>
      <c r="G72" s="39">
        <v>27596</v>
      </c>
      <c r="H72" s="39">
        <v>27596</v>
      </c>
      <c r="I72" s="39">
        <v>0</v>
      </c>
    </row>
    <row r="73" spans="2:9" s="19" customFormat="1" ht="16.149999999999999" customHeight="1">
      <c r="B73" s="39"/>
      <c r="C73" s="39"/>
      <c r="D73" s="39"/>
      <c r="E73" s="27" t="s">
        <v>42</v>
      </c>
      <c r="F73" s="88" t="s">
        <v>155</v>
      </c>
      <c r="G73" s="39">
        <v>21</v>
      </c>
      <c r="H73" s="39">
        <v>21</v>
      </c>
      <c r="I73" s="39">
        <v>0</v>
      </c>
    </row>
    <row r="74" spans="2:9" s="19" customFormat="1" ht="16.149999999999999" customHeight="1">
      <c r="B74" s="39"/>
      <c r="C74" s="39"/>
      <c r="D74" s="39"/>
      <c r="E74" s="27" t="s">
        <v>43</v>
      </c>
      <c r="F74" s="27" t="s">
        <v>156</v>
      </c>
      <c r="G74" s="39">
        <v>15360</v>
      </c>
      <c r="H74" s="39">
        <v>15332</v>
      </c>
      <c r="I74" s="39">
        <v>28</v>
      </c>
    </row>
    <row r="75" spans="2:9" s="19" customFormat="1" ht="16.149999999999999" customHeight="1">
      <c r="B75" s="39"/>
      <c r="C75" s="39"/>
      <c r="D75" s="39"/>
      <c r="E75" s="27" t="s">
        <v>30</v>
      </c>
      <c r="F75" s="27" t="s">
        <v>31</v>
      </c>
      <c r="G75" s="39">
        <v>185</v>
      </c>
      <c r="H75" s="39">
        <v>149</v>
      </c>
      <c r="I75" s="39">
        <v>36</v>
      </c>
    </row>
    <row r="76" spans="2:9" s="17" customFormat="1" ht="16.149999999999999" customHeight="1">
      <c r="B76" s="38"/>
      <c r="C76" s="38"/>
      <c r="D76" s="38"/>
      <c r="E76" s="77" t="s">
        <v>44</v>
      </c>
      <c r="F76" s="61" t="s">
        <v>45</v>
      </c>
      <c r="G76" s="38">
        <f>+G77+G78</f>
        <v>-2627</v>
      </c>
      <c r="H76" s="38">
        <f>+H77+H78</f>
        <v>-2311</v>
      </c>
      <c r="I76" s="38">
        <f>+I77+I78</f>
        <v>-316</v>
      </c>
    </row>
    <row r="77" spans="2:9" s="19" customFormat="1" ht="16.149999999999999" customHeight="1">
      <c r="B77" s="39"/>
      <c r="C77" s="39"/>
      <c r="D77" s="39"/>
      <c r="E77" s="27" t="s">
        <v>46</v>
      </c>
      <c r="F77" s="27" t="s">
        <v>47</v>
      </c>
      <c r="G77" s="39">
        <v>-1821</v>
      </c>
      <c r="H77" s="39">
        <v>-1667</v>
      </c>
      <c r="I77" s="39">
        <v>-154</v>
      </c>
    </row>
    <row r="78" spans="2:9" s="19" customFormat="1" ht="16.149999999999999" customHeight="1">
      <c r="B78" s="39"/>
      <c r="C78" s="39"/>
      <c r="D78" s="39"/>
      <c r="E78" s="27" t="s">
        <v>32</v>
      </c>
      <c r="F78" s="27" t="s">
        <v>33</v>
      </c>
      <c r="G78" s="39">
        <v>-806</v>
      </c>
      <c r="H78" s="39">
        <v>-644</v>
      </c>
      <c r="I78" s="39">
        <v>-162</v>
      </c>
    </row>
    <row r="79" spans="2:9" s="17" customFormat="1" ht="16.149999999999999" customHeight="1">
      <c r="B79" s="38">
        <f>+B80+B81+B82</f>
        <v>19348</v>
      </c>
      <c r="C79" s="38">
        <f>+C80+C81+C82</f>
        <v>19103</v>
      </c>
      <c r="D79" s="38">
        <f>+D80+D81+D82</f>
        <v>245</v>
      </c>
      <c r="E79" s="77" t="s">
        <v>48</v>
      </c>
      <c r="F79" s="61" t="s">
        <v>49</v>
      </c>
      <c r="G79" s="38">
        <f>G80+G81+G82</f>
        <v>5996</v>
      </c>
      <c r="H79" s="38">
        <f>+H80+H81+H82</f>
        <v>5945</v>
      </c>
      <c r="I79" s="38">
        <f>+I80+I81+I82</f>
        <v>51</v>
      </c>
    </row>
    <row r="80" spans="2:9" s="19" customFormat="1" ht="16.149999999999999" customHeight="1">
      <c r="B80" s="39">
        <v>19347</v>
      </c>
      <c r="C80" s="48">
        <v>19102</v>
      </c>
      <c r="D80" s="48">
        <v>245</v>
      </c>
      <c r="E80" s="27" t="s">
        <v>50</v>
      </c>
      <c r="F80" s="27" t="s">
        <v>133</v>
      </c>
      <c r="G80" s="48">
        <v>1173</v>
      </c>
      <c r="H80" s="48">
        <v>1134</v>
      </c>
      <c r="I80" s="48">
        <v>39</v>
      </c>
    </row>
    <row r="81" spans="2:9" s="19" customFormat="1" ht="16.149999999999999" customHeight="1">
      <c r="B81" s="39"/>
      <c r="C81" s="48"/>
      <c r="D81" s="48"/>
      <c r="E81" s="27" t="s">
        <v>51</v>
      </c>
      <c r="F81" s="27" t="s">
        <v>52</v>
      </c>
      <c r="G81" s="48">
        <v>4823</v>
      </c>
      <c r="H81" s="48">
        <v>4811</v>
      </c>
      <c r="I81" s="48">
        <v>12</v>
      </c>
    </row>
    <row r="82" spans="2:9" s="19" customFormat="1" ht="16.149999999999999" customHeight="1">
      <c r="B82" s="39">
        <v>1</v>
      </c>
      <c r="C82" s="48">
        <v>1</v>
      </c>
      <c r="D82" s="48">
        <v>0</v>
      </c>
      <c r="E82" s="27" t="s">
        <v>53</v>
      </c>
      <c r="F82" s="27" t="s">
        <v>54</v>
      </c>
      <c r="G82" s="48">
        <v>0</v>
      </c>
      <c r="H82" s="48">
        <v>0</v>
      </c>
      <c r="I82" s="48">
        <v>0</v>
      </c>
    </row>
    <row r="83" spans="2:9" s="19" customFormat="1" ht="5.0999999999999996" customHeight="1">
      <c r="B83" s="39"/>
      <c r="C83" s="39"/>
      <c r="D83" s="39"/>
      <c r="E83" s="27"/>
      <c r="F83" s="29"/>
      <c r="G83" s="48"/>
      <c r="H83" s="48"/>
      <c r="I83" s="48"/>
    </row>
    <row r="84" spans="2:9" s="19" customFormat="1" ht="5.0999999999999996" customHeight="1">
      <c r="B84" s="45"/>
      <c r="C84" s="45"/>
      <c r="D84" s="45"/>
      <c r="E84" s="78"/>
      <c r="F84" s="62"/>
      <c r="G84" s="48"/>
      <c r="H84" s="48"/>
      <c r="I84" s="48"/>
    </row>
    <row r="85" spans="2:9" s="21" customFormat="1" ht="16.149999999999999" customHeight="1">
      <c r="B85" s="41">
        <f>+G68+G70+G76+G79-B79</f>
        <v>27183</v>
      </c>
      <c r="C85" s="41">
        <f>+H68+H70+H76+H79-C79</f>
        <v>27629</v>
      </c>
      <c r="D85" s="41">
        <f>+I68+I70+I76+I79-D79</f>
        <v>-446</v>
      </c>
      <c r="E85" s="71" t="s">
        <v>55</v>
      </c>
      <c r="F85" s="55" t="s">
        <v>56</v>
      </c>
      <c r="G85" s="41"/>
      <c r="H85" s="41"/>
      <c r="I85" s="41"/>
    </row>
    <row r="86" spans="2:9" s="16" customFormat="1" ht="9" customHeight="1">
      <c r="B86" s="46"/>
      <c r="C86" s="46"/>
      <c r="D86" s="46"/>
      <c r="E86" s="63"/>
      <c r="F86" s="63"/>
      <c r="G86" s="46"/>
      <c r="H86" s="46"/>
      <c r="I86" s="46"/>
    </row>
    <row r="87" spans="2:9" ht="15.95" customHeight="1">
      <c r="B87" s="31"/>
      <c r="C87" s="31"/>
      <c r="D87" s="31"/>
      <c r="E87" s="32"/>
      <c r="F87" s="31"/>
      <c r="G87" s="33"/>
      <c r="H87" s="33"/>
      <c r="I87" s="33"/>
    </row>
    <row r="88" spans="2:9" ht="15.95" customHeight="1"/>
    <row r="89" spans="2:9" s="10" customFormat="1" ht="15.95" customHeight="1">
      <c r="B89" s="34" t="s">
        <v>57</v>
      </c>
      <c r="C89" s="9"/>
      <c r="D89" s="9"/>
      <c r="E89" s="9"/>
      <c r="F89" s="9"/>
      <c r="G89" s="9"/>
      <c r="H89" s="9"/>
      <c r="I89" s="9"/>
    </row>
    <row r="90" spans="2:9" ht="5.25" customHeight="1">
      <c r="B90" s="11"/>
    </row>
    <row r="91" spans="2:9" s="10" customFormat="1" ht="15.95" customHeight="1">
      <c r="B91" s="4" t="s">
        <v>2</v>
      </c>
      <c r="C91" s="9"/>
      <c r="D91" s="9"/>
      <c r="E91" s="4"/>
      <c r="F91" s="4"/>
      <c r="G91" s="4"/>
      <c r="H91" s="9"/>
      <c r="I91" s="12" t="s">
        <v>3</v>
      </c>
    </row>
    <row r="92" spans="2:9" s="13" customFormat="1" ht="3" customHeight="1">
      <c r="B92" s="26"/>
      <c r="C92" s="7"/>
      <c r="D92" s="7"/>
      <c r="E92" s="7"/>
      <c r="F92" s="7"/>
      <c r="G92" s="7"/>
      <c r="H92" s="7"/>
      <c r="I92" s="7"/>
    </row>
    <row r="93" spans="2:9" s="10" customFormat="1" ht="3.75" customHeight="1">
      <c r="B93" s="131" t="str">
        <f>+B10</f>
        <v>Administración
Central 
S.1311</v>
      </c>
      <c r="C93" s="131" t="str">
        <f>+C10</f>
        <v>Estado</v>
      </c>
      <c r="D93" s="131" t="str">
        <f>+D10</f>
        <v>Total Organismos de la Administración Central</v>
      </c>
      <c r="E93" s="131" t="s">
        <v>4</v>
      </c>
      <c r="F93" s="128" t="s">
        <v>152</v>
      </c>
      <c r="G93" s="131" t="str">
        <f>+G10</f>
        <v>Administración
Central 
S.1311</v>
      </c>
      <c r="H93" s="131" t="str">
        <f>+H10</f>
        <v>Estado</v>
      </c>
      <c r="I93" s="131" t="str">
        <f>+I10</f>
        <v>Total Organismos de la Administración Central</v>
      </c>
    </row>
    <row r="94" spans="2:9" s="10" customFormat="1" ht="44.1" customHeight="1">
      <c r="B94" s="132"/>
      <c r="C94" s="132"/>
      <c r="D94" s="132"/>
      <c r="E94" s="132"/>
      <c r="F94" s="129"/>
      <c r="G94" s="132"/>
      <c r="H94" s="132"/>
      <c r="I94" s="132"/>
    </row>
    <row r="95" spans="2:9" s="14" customFormat="1" ht="3" customHeight="1">
      <c r="B95" s="132"/>
      <c r="C95" s="132"/>
      <c r="D95" s="132"/>
      <c r="E95" s="132"/>
      <c r="F95" s="129"/>
      <c r="G95" s="132"/>
      <c r="H95" s="132"/>
      <c r="I95" s="132"/>
    </row>
    <row r="96" spans="2:9" s="10" customFormat="1" ht="13.15" customHeight="1">
      <c r="B96" s="132"/>
      <c r="C96" s="132"/>
      <c r="D96" s="132"/>
      <c r="E96" s="132"/>
      <c r="F96" s="129"/>
      <c r="G96" s="132"/>
      <c r="H96" s="132"/>
      <c r="I96" s="132"/>
    </row>
    <row r="97" spans="2:9" s="10" customFormat="1" ht="3" customHeight="1">
      <c r="B97" s="133"/>
      <c r="C97" s="133"/>
      <c r="D97" s="133"/>
      <c r="E97" s="133"/>
      <c r="F97" s="130"/>
      <c r="G97" s="133"/>
      <c r="H97" s="133"/>
      <c r="I97" s="133"/>
    </row>
    <row r="98" spans="2:9" s="16" customFormat="1" ht="9" customHeight="1">
      <c r="B98" s="37"/>
      <c r="C98" s="37"/>
      <c r="D98" s="37"/>
      <c r="E98" s="15"/>
      <c r="F98" s="15"/>
      <c r="G98" s="37"/>
      <c r="H98" s="37"/>
      <c r="I98" s="37"/>
    </row>
    <row r="99" spans="2:9" s="16" customFormat="1" ht="5.0999999999999996" customHeight="1">
      <c r="B99" s="39"/>
      <c r="C99" s="39"/>
      <c r="D99" s="39"/>
      <c r="E99" s="65"/>
      <c r="F99" s="65"/>
      <c r="G99" s="40"/>
      <c r="H99" s="40"/>
      <c r="I99" s="40"/>
    </row>
    <row r="100" spans="2:9" s="21" customFormat="1" ht="16.149999999999999" customHeight="1">
      <c r="B100" s="42"/>
      <c r="C100" s="42"/>
      <c r="D100" s="42"/>
      <c r="E100" s="76" t="s">
        <v>55</v>
      </c>
      <c r="F100" s="60" t="s">
        <v>56</v>
      </c>
      <c r="G100" s="43">
        <f>+B85</f>
        <v>27183</v>
      </c>
      <c r="H100" s="43">
        <f>+C85</f>
        <v>27629</v>
      </c>
      <c r="I100" s="43">
        <f>+D85</f>
        <v>-446</v>
      </c>
    </row>
    <row r="101" spans="2:9" s="19" customFormat="1" ht="5.0999999999999996" customHeight="1">
      <c r="B101" s="39"/>
      <c r="C101" s="39"/>
      <c r="D101" s="39"/>
      <c r="E101" s="74"/>
      <c r="F101" s="59"/>
      <c r="G101" s="39"/>
      <c r="H101" s="39"/>
      <c r="I101" s="39"/>
    </row>
    <row r="102" spans="2:9" s="17" customFormat="1" ht="16.149999999999999" customHeight="1">
      <c r="B102" s="38">
        <f>+B103+B104</f>
        <v>5</v>
      </c>
      <c r="C102" s="38">
        <f>+C103+C104</f>
        <v>0</v>
      </c>
      <c r="D102" s="38">
        <f>+D103+D104</f>
        <v>5</v>
      </c>
      <c r="E102" s="77" t="s">
        <v>58</v>
      </c>
      <c r="F102" s="61" t="s">
        <v>59</v>
      </c>
      <c r="G102" s="38">
        <f>+G103+G104</f>
        <v>45030</v>
      </c>
      <c r="H102" s="38">
        <f>+H103+H104</f>
        <v>44889</v>
      </c>
      <c r="I102" s="38">
        <f>+I103+I104</f>
        <v>141</v>
      </c>
    </row>
    <row r="103" spans="2:9" s="19" customFormat="1" ht="16.149999999999999" customHeight="1">
      <c r="B103" s="39">
        <v>5</v>
      </c>
      <c r="C103" s="39">
        <v>0</v>
      </c>
      <c r="D103" s="39">
        <v>5</v>
      </c>
      <c r="E103" s="69" t="s">
        <v>60</v>
      </c>
      <c r="F103" s="70" t="s">
        <v>61</v>
      </c>
      <c r="G103" s="39">
        <v>44649</v>
      </c>
      <c r="H103" s="39">
        <v>44649</v>
      </c>
      <c r="I103" s="39">
        <v>0</v>
      </c>
    </row>
    <row r="104" spans="2:9" s="19" customFormat="1" ht="16.149999999999999" customHeight="1">
      <c r="B104" s="39"/>
      <c r="C104" s="39"/>
      <c r="D104" s="39"/>
      <c r="E104" s="69" t="s">
        <v>62</v>
      </c>
      <c r="F104" s="70" t="s">
        <v>63</v>
      </c>
      <c r="G104" s="39">
        <v>381</v>
      </c>
      <c r="H104" s="39">
        <v>240</v>
      </c>
      <c r="I104" s="39">
        <v>141</v>
      </c>
    </row>
    <row r="105" spans="2:9" s="17" customFormat="1" ht="16.149999999999999" customHeight="1">
      <c r="B105" s="38"/>
      <c r="C105" s="38"/>
      <c r="D105" s="38"/>
      <c r="E105" s="77" t="s">
        <v>64</v>
      </c>
      <c r="F105" s="61" t="s">
        <v>134</v>
      </c>
      <c r="G105" s="38">
        <f>+G106+G107+G108</f>
        <v>6630</v>
      </c>
      <c r="H105" s="38">
        <f>+H106+H107+H108</f>
        <v>5243</v>
      </c>
      <c r="I105" s="38">
        <f>+I106+I107+I108</f>
        <v>1387</v>
      </c>
    </row>
    <row r="106" spans="2:9" s="19" customFormat="1" ht="16.149999999999999" customHeight="1">
      <c r="B106" s="39"/>
      <c r="C106" s="39"/>
      <c r="D106" s="39"/>
      <c r="E106" s="69" t="s">
        <v>65</v>
      </c>
      <c r="F106" s="70" t="s">
        <v>125</v>
      </c>
      <c r="G106" s="39">
        <v>1051</v>
      </c>
      <c r="H106" s="39">
        <v>0</v>
      </c>
      <c r="I106" s="39">
        <v>1051</v>
      </c>
    </row>
    <row r="107" spans="2:9" s="19" customFormat="1" ht="16.149999999999999" customHeight="1">
      <c r="B107" s="39"/>
      <c r="C107" s="39"/>
      <c r="D107" s="39"/>
      <c r="E107" s="69" t="s">
        <v>66</v>
      </c>
      <c r="F107" s="70" t="s">
        <v>126</v>
      </c>
      <c r="G107" s="39">
        <v>4487</v>
      </c>
      <c r="H107" s="39">
        <v>4448</v>
      </c>
      <c r="I107" s="39">
        <v>39</v>
      </c>
    </row>
    <row r="108" spans="2:9" s="19" customFormat="1" ht="16.149999999999999" customHeight="1">
      <c r="B108" s="39"/>
      <c r="C108" s="39"/>
      <c r="D108" s="39"/>
      <c r="E108" s="69" t="s">
        <v>127</v>
      </c>
      <c r="F108" s="70" t="s">
        <v>129</v>
      </c>
      <c r="G108" s="39">
        <v>1092</v>
      </c>
      <c r="H108" s="39">
        <v>795</v>
      </c>
      <c r="I108" s="39">
        <v>297</v>
      </c>
    </row>
    <row r="109" spans="2:9" s="17" customFormat="1" ht="15">
      <c r="B109" s="38">
        <v>6705</v>
      </c>
      <c r="C109" s="38">
        <v>5731</v>
      </c>
      <c r="D109" s="38">
        <v>974</v>
      </c>
      <c r="E109" s="77" t="s">
        <v>67</v>
      </c>
      <c r="F109" s="89" t="s">
        <v>157</v>
      </c>
      <c r="G109" s="38"/>
      <c r="H109" s="38"/>
      <c r="I109" s="38"/>
    </row>
    <row r="110" spans="2:9" s="19" customFormat="1" ht="16.149999999999999" customHeight="1">
      <c r="B110" s="39">
        <f>+C110+D110</f>
        <v>0</v>
      </c>
      <c r="C110" s="39">
        <v>0</v>
      </c>
      <c r="D110" s="39">
        <v>0</v>
      </c>
      <c r="E110" s="69" t="s">
        <v>68</v>
      </c>
      <c r="F110" s="70" t="s">
        <v>158</v>
      </c>
      <c r="G110" s="39"/>
      <c r="H110" s="39"/>
      <c r="I110" s="39"/>
    </row>
    <row r="111" spans="2:9" s="19" customFormat="1" ht="16.149999999999999" customHeight="1">
      <c r="B111" s="39">
        <f>+C111+D111</f>
        <v>5899</v>
      </c>
      <c r="C111" s="39">
        <v>4933</v>
      </c>
      <c r="D111" s="39">
        <v>966</v>
      </c>
      <c r="E111" s="69" t="s">
        <v>135</v>
      </c>
      <c r="F111" s="70" t="s">
        <v>119</v>
      </c>
      <c r="G111" s="39"/>
      <c r="H111" s="39"/>
      <c r="I111" s="39"/>
    </row>
    <row r="112" spans="2:9" s="19" customFormat="1" ht="16.149999999999999" customHeight="1">
      <c r="B112" s="39">
        <f>+C112+D112</f>
        <v>806</v>
      </c>
      <c r="C112" s="39">
        <v>798</v>
      </c>
      <c r="D112" s="39">
        <v>8</v>
      </c>
      <c r="E112" s="69" t="s">
        <v>136</v>
      </c>
      <c r="F112" s="70" t="s">
        <v>159</v>
      </c>
      <c r="G112" s="39"/>
      <c r="H112" s="39"/>
      <c r="I112" s="39"/>
    </row>
    <row r="113" spans="2:10" s="17" customFormat="1" ht="16.149999999999999" customHeight="1">
      <c r="B113" s="38">
        <f>+B114+B115+B116+B117+B118+B119</f>
        <v>54910</v>
      </c>
      <c r="C113" s="38">
        <f>+C114+C115+C116+C117+C118+C119</f>
        <v>57200</v>
      </c>
      <c r="D113" s="38">
        <f>+D114+D115+D116+D117+D118+D119</f>
        <v>728</v>
      </c>
      <c r="E113" s="77" t="s">
        <v>69</v>
      </c>
      <c r="F113" s="61" t="s">
        <v>70</v>
      </c>
      <c r="G113" s="38">
        <f>+G114+G115+G116+G117+G118+G119</f>
        <v>4802</v>
      </c>
      <c r="H113" s="38">
        <f>+H114+H115+H116+H117+H118+H119</f>
        <v>4689</v>
      </c>
      <c r="I113" s="38">
        <f>+I114+I115+I116+I117+I118+I119</f>
        <v>3131</v>
      </c>
    </row>
    <row r="114" spans="2:10" s="19" customFormat="1" ht="16.149999999999999" customHeight="1">
      <c r="B114" s="39">
        <v>15</v>
      </c>
      <c r="C114" s="39">
        <v>12</v>
      </c>
      <c r="D114" s="39">
        <v>3</v>
      </c>
      <c r="E114" s="69" t="s">
        <v>71</v>
      </c>
      <c r="F114" s="70" t="s">
        <v>72</v>
      </c>
      <c r="G114" s="39"/>
      <c r="H114" s="39"/>
      <c r="I114" s="39"/>
    </row>
    <row r="115" spans="2:10" s="19" customFormat="1" ht="16.149999999999999" customHeight="1">
      <c r="B115" s="39"/>
      <c r="C115" s="39"/>
      <c r="D115" s="39"/>
      <c r="E115" s="69" t="s">
        <v>73</v>
      </c>
      <c r="F115" s="70" t="s">
        <v>74</v>
      </c>
      <c r="G115" s="39">
        <v>13</v>
      </c>
      <c r="H115" s="39">
        <v>11</v>
      </c>
      <c r="I115" s="39">
        <v>2</v>
      </c>
    </row>
    <row r="116" spans="2:10" s="19" customFormat="1" ht="16.149999999999999" customHeight="1">
      <c r="B116" s="39">
        <v>47797</v>
      </c>
      <c r="C116" s="39">
        <v>50386</v>
      </c>
      <c r="D116" s="39">
        <v>429</v>
      </c>
      <c r="E116" s="69" t="s">
        <v>75</v>
      </c>
      <c r="F116" s="70" t="s">
        <v>160</v>
      </c>
      <c r="G116" s="39">
        <v>3227</v>
      </c>
      <c r="H116" s="39">
        <v>3432</v>
      </c>
      <c r="I116" s="39">
        <v>2813</v>
      </c>
    </row>
    <row r="117" spans="2:10" s="19" customFormat="1" ht="16.149999999999999" customHeight="1">
      <c r="B117" s="39">
        <v>575</v>
      </c>
      <c r="C117" s="39">
        <v>503</v>
      </c>
      <c r="D117" s="39">
        <v>72</v>
      </c>
      <c r="E117" s="69" t="s">
        <v>76</v>
      </c>
      <c r="F117" s="70" t="s">
        <v>77</v>
      </c>
      <c r="G117" s="39">
        <v>490</v>
      </c>
      <c r="H117" s="39">
        <v>461</v>
      </c>
      <c r="I117" s="39">
        <v>29</v>
      </c>
    </row>
    <row r="118" spans="2:10" s="19" customFormat="1" ht="16.149999999999999" customHeight="1">
      <c r="B118" s="39">
        <v>1489</v>
      </c>
      <c r="C118" s="39">
        <v>1265</v>
      </c>
      <c r="D118" s="39">
        <v>224</v>
      </c>
      <c r="E118" s="27" t="s">
        <v>78</v>
      </c>
      <c r="F118" s="27" t="s">
        <v>79</v>
      </c>
      <c r="G118" s="39">
        <v>1072</v>
      </c>
      <c r="H118" s="39">
        <v>785</v>
      </c>
      <c r="I118" s="39">
        <v>287</v>
      </c>
    </row>
    <row r="119" spans="2:10" s="51" customFormat="1" ht="16.149999999999999" customHeight="1">
      <c r="B119" s="39">
        <v>5034</v>
      </c>
      <c r="C119" s="39">
        <v>5034</v>
      </c>
      <c r="D119" s="39">
        <v>0</v>
      </c>
      <c r="E119" s="27" t="s">
        <v>120</v>
      </c>
      <c r="F119" s="27" t="s">
        <v>121</v>
      </c>
      <c r="G119" s="50"/>
      <c r="H119" s="50"/>
      <c r="I119" s="50"/>
      <c r="J119" s="19"/>
    </row>
    <row r="120" spans="2:10" s="19" customFormat="1" ht="5.0999999999999996" customHeight="1">
      <c r="B120" s="39"/>
      <c r="C120" s="39"/>
      <c r="D120" s="39"/>
      <c r="E120" s="74"/>
      <c r="F120" s="59"/>
      <c r="G120" s="39"/>
      <c r="H120" s="39"/>
      <c r="I120" s="39"/>
    </row>
    <row r="121" spans="2:10" s="19" customFormat="1" ht="5.0999999999999996" customHeight="1">
      <c r="B121" s="45"/>
      <c r="C121" s="45"/>
      <c r="D121" s="45"/>
      <c r="E121" s="78"/>
      <c r="F121" s="62"/>
      <c r="G121" s="39"/>
      <c r="H121" s="39"/>
      <c r="I121" s="39"/>
    </row>
    <row r="122" spans="2:10" s="21" customFormat="1" ht="16.149999999999999" customHeight="1">
      <c r="B122" s="41">
        <f>+G100+G102+G105+G113-B102-B109-B113</f>
        <v>22025</v>
      </c>
      <c r="C122" s="41">
        <f>+H100+H102+H105+H113-C102-C109-C113</f>
        <v>19519</v>
      </c>
      <c r="D122" s="41">
        <f>+I100+I102+I105+I113-D102-D109-D113</f>
        <v>2506</v>
      </c>
      <c r="E122" s="71" t="s">
        <v>80</v>
      </c>
      <c r="F122" s="55" t="s">
        <v>81</v>
      </c>
      <c r="G122" s="41"/>
      <c r="H122" s="41"/>
      <c r="I122" s="41"/>
    </row>
    <row r="123" spans="2:10" s="16" customFormat="1" ht="9" customHeight="1">
      <c r="B123" s="46"/>
      <c r="C123" s="46"/>
      <c r="D123" s="46"/>
      <c r="E123" s="63"/>
      <c r="F123" s="63"/>
      <c r="G123" s="46"/>
      <c r="H123" s="46"/>
      <c r="I123" s="46"/>
    </row>
    <row r="124" spans="2:10" ht="15.95" customHeight="1">
      <c r="B124" s="31"/>
      <c r="C124" s="31"/>
      <c r="D124" s="31"/>
      <c r="E124" s="32"/>
      <c r="F124" s="31"/>
      <c r="G124" s="33"/>
      <c r="H124" s="33"/>
      <c r="I124" s="33"/>
    </row>
    <row r="125" spans="2:10" ht="15.95" customHeight="1"/>
    <row r="126" spans="2:10" s="10" customFormat="1" ht="15.95" customHeight="1">
      <c r="B126" s="34" t="s">
        <v>82</v>
      </c>
      <c r="C126" s="9"/>
      <c r="D126" s="9"/>
      <c r="E126" s="9"/>
      <c r="F126" s="9"/>
      <c r="G126" s="9"/>
      <c r="H126" s="9"/>
      <c r="I126" s="9"/>
    </row>
    <row r="127" spans="2:10" ht="5.25" customHeight="1">
      <c r="B127" s="11"/>
    </row>
    <row r="128" spans="2:10" s="10" customFormat="1" ht="15.95" customHeight="1">
      <c r="B128" s="4" t="s">
        <v>2</v>
      </c>
      <c r="C128" s="9"/>
      <c r="D128" s="9"/>
      <c r="E128" s="4"/>
      <c r="F128" s="4"/>
      <c r="G128" s="4"/>
      <c r="H128" s="9"/>
      <c r="I128" s="12" t="s">
        <v>3</v>
      </c>
    </row>
    <row r="129" spans="2:9" s="13" customFormat="1" ht="3" customHeight="1">
      <c r="B129" s="26"/>
      <c r="C129" s="7"/>
      <c r="D129" s="7"/>
      <c r="E129" s="7"/>
      <c r="F129" s="7"/>
      <c r="G129" s="7"/>
      <c r="H129" s="7"/>
      <c r="I129" s="7"/>
    </row>
    <row r="130" spans="2:9" s="10" customFormat="1" ht="3.75" customHeight="1">
      <c r="B130" s="131" t="str">
        <f>+B10</f>
        <v>Administración
Central 
S.1311</v>
      </c>
      <c r="C130" s="131" t="str">
        <f>+C10</f>
        <v>Estado</v>
      </c>
      <c r="D130" s="131" t="str">
        <f>+D10</f>
        <v>Total Organismos de la Administración Central</v>
      </c>
      <c r="E130" s="131" t="s">
        <v>4</v>
      </c>
      <c r="F130" s="128" t="s">
        <v>152</v>
      </c>
      <c r="G130" s="131" t="str">
        <f>+G10</f>
        <v>Administración
Central 
S.1311</v>
      </c>
      <c r="H130" s="131" t="str">
        <f>+H10</f>
        <v>Estado</v>
      </c>
      <c r="I130" s="131" t="str">
        <f>+I10</f>
        <v>Total Organismos de la Administración Central</v>
      </c>
    </row>
    <row r="131" spans="2:9" s="10" customFormat="1" ht="44.1" customHeight="1">
      <c r="B131" s="132"/>
      <c r="C131" s="132"/>
      <c r="D131" s="132"/>
      <c r="E131" s="132"/>
      <c r="F131" s="129"/>
      <c r="G131" s="132"/>
      <c r="H131" s="132"/>
      <c r="I131" s="132"/>
    </row>
    <row r="132" spans="2:9" s="14" customFormat="1" ht="3" customHeight="1">
      <c r="B132" s="132"/>
      <c r="C132" s="132"/>
      <c r="D132" s="132"/>
      <c r="E132" s="132"/>
      <c r="F132" s="129"/>
      <c r="G132" s="132"/>
      <c r="H132" s="132"/>
      <c r="I132" s="132"/>
    </row>
    <row r="133" spans="2:9" s="10" customFormat="1" ht="13.15" customHeight="1">
      <c r="B133" s="132"/>
      <c r="C133" s="132"/>
      <c r="D133" s="132"/>
      <c r="E133" s="132"/>
      <c r="F133" s="129"/>
      <c r="G133" s="132"/>
      <c r="H133" s="132"/>
      <c r="I133" s="132"/>
    </row>
    <row r="134" spans="2:9" s="10" customFormat="1" ht="3" customHeight="1">
      <c r="B134" s="133"/>
      <c r="C134" s="133"/>
      <c r="D134" s="133"/>
      <c r="E134" s="133"/>
      <c r="F134" s="130"/>
      <c r="G134" s="133"/>
      <c r="H134" s="133"/>
      <c r="I134" s="133"/>
    </row>
    <row r="135" spans="2:9" s="16" customFormat="1" ht="9" customHeight="1">
      <c r="B135" s="37"/>
      <c r="C135" s="37"/>
      <c r="D135" s="37"/>
      <c r="E135" s="79"/>
      <c r="F135" s="64"/>
      <c r="G135" s="37"/>
      <c r="H135" s="37"/>
      <c r="I135" s="37"/>
    </row>
    <row r="136" spans="2:9" s="16" customFormat="1" ht="5.0999999999999996" customHeight="1">
      <c r="B136" s="39"/>
      <c r="C136" s="39"/>
      <c r="D136" s="39"/>
      <c r="E136" s="80"/>
      <c r="F136" s="65"/>
      <c r="G136" s="40"/>
      <c r="H136" s="40"/>
      <c r="I136" s="40"/>
    </row>
    <row r="137" spans="2:9" s="21" customFormat="1" ht="16.149999999999999" customHeight="1">
      <c r="B137" s="42"/>
      <c r="C137" s="42"/>
      <c r="D137" s="42"/>
      <c r="E137" s="76" t="s">
        <v>80</v>
      </c>
      <c r="F137" s="60" t="s">
        <v>81</v>
      </c>
      <c r="G137" s="43">
        <f>+B122</f>
        <v>22025</v>
      </c>
      <c r="H137" s="43">
        <f>+C122</f>
        <v>19519</v>
      </c>
      <c r="I137" s="43">
        <f>+D122</f>
        <v>2506</v>
      </c>
    </row>
    <row r="138" spans="2:9" s="19" customFormat="1" ht="5.0999999999999996" customHeight="1">
      <c r="B138" s="39"/>
      <c r="C138" s="39"/>
      <c r="D138" s="39"/>
      <c r="E138" s="74"/>
      <c r="F138" s="59"/>
      <c r="G138" s="39"/>
      <c r="H138" s="39"/>
      <c r="I138" s="39"/>
    </row>
    <row r="139" spans="2:9" s="17" customFormat="1" ht="16.149999999999999" customHeight="1">
      <c r="B139" s="38">
        <f>+B140+B141</f>
        <v>7419</v>
      </c>
      <c r="C139" s="38">
        <f>+C140+C141</f>
        <v>0</v>
      </c>
      <c r="D139" s="38">
        <f>+D140+D141</f>
        <v>0</v>
      </c>
      <c r="E139" s="77" t="s">
        <v>83</v>
      </c>
      <c r="F139" s="61" t="s">
        <v>84</v>
      </c>
      <c r="G139" s="38"/>
      <c r="H139" s="38"/>
      <c r="I139" s="38"/>
    </row>
    <row r="140" spans="2:9" s="19" customFormat="1" ht="15" customHeight="1">
      <c r="B140" s="39">
        <v>5937</v>
      </c>
      <c r="C140" s="39">
        <v>-1130</v>
      </c>
      <c r="D140" s="39">
        <v>-352</v>
      </c>
      <c r="E140" s="69" t="s">
        <v>85</v>
      </c>
      <c r="F140" s="70" t="s">
        <v>137</v>
      </c>
      <c r="G140" s="39"/>
      <c r="H140" s="39"/>
      <c r="I140" s="39"/>
    </row>
    <row r="141" spans="2:9" s="19" customFormat="1" ht="27.6" customHeight="1">
      <c r="B141" s="39">
        <v>1482</v>
      </c>
      <c r="C141" s="39">
        <v>1130</v>
      </c>
      <c r="D141" s="39">
        <v>352</v>
      </c>
      <c r="E141" s="81" t="s">
        <v>86</v>
      </c>
      <c r="F141" s="30" t="s">
        <v>138</v>
      </c>
      <c r="G141" s="39"/>
      <c r="H141" s="39"/>
      <c r="I141" s="39"/>
    </row>
    <row r="142" spans="2:9" s="19" customFormat="1" ht="5.0999999999999996" customHeight="1">
      <c r="B142" s="39"/>
      <c r="C142" s="39"/>
      <c r="D142" s="39"/>
      <c r="E142" s="74"/>
      <c r="F142" s="59"/>
      <c r="G142" s="39"/>
      <c r="H142" s="39"/>
      <c r="I142" s="39"/>
    </row>
    <row r="143" spans="2:9" s="19" customFormat="1" ht="5.0999999999999996" customHeight="1">
      <c r="B143" s="45"/>
      <c r="C143" s="45"/>
      <c r="D143" s="45"/>
      <c r="E143" s="78"/>
      <c r="F143" s="62"/>
      <c r="G143" s="45"/>
      <c r="H143" s="45"/>
      <c r="I143" s="45"/>
    </row>
    <row r="144" spans="2:9" s="21" customFormat="1" ht="15.95" customHeight="1">
      <c r="B144" s="41">
        <f>+G137-B139</f>
        <v>14606</v>
      </c>
      <c r="C144" s="41">
        <f>+H137-C139</f>
        <v>19519</v>
      </c>
      <c r="D144" s="41">
        <f>+I137-D139</f>
        <v>2506</v>
      </c>
      <c r="E144" s="71" t="s">
        <v>87</v>
      </c>
      <c r="F144" s="55" t="s">
        <v>88</v>
      </c>
      <c r="G144" s="41"/>
      <c r="H144" s="41"/>
      <c r="I144" s="41"/>
    </row>
    <row r="145" spans="2:9" s="16" customFormat="1" ht="9" customHeight="1">
      <c r="B145" s="46"/>
      <c r="C145" s="46"/>
      <c r="D145" s="46"/>
      <c r="E145" s="63"/>
      <c r="F145" s="63"/>
      <c r="G145" s="46"/>
      <c r="H145" s="46"/>
      <c r="I145" s="46"/>
    </row>
    <row r="146" spans="2:9" ht="15.95" customHeight="1">
      <c r="B146" s="31"/>
      <c r="C146" s="31"/>
      <c r="D146" s="31"/>
      <c r="E146" s="32"/>
      <c r="F146" s="31"/>
      <c r="G146" s="33"/>
      <c r="H146" s="33"/>
      <c r="I146" s="33"/>
    </row>
    <row r="147" spans="2:9" ht="15.95" customHeight="1"/>
    <row r="148" spans="2:9" s="10" customFormat="1" ht="15.95" customHeight="1">
      <c r="B148" s="24" t="s">
        <v>89</v>
      </c>
      <c r="C148" s="24"/>
      <c r="D148" s="24"/>
      <c r="E148" s="24"/>
      <c r="F148" s="24"/>
      <c r="G148" s="24"/>
      <c r="H148" s="24"/>
      <c r="I148" s="24"/>
    </row>
    <row r="149" spans="2:9" ht="15.95" customHeight="1"/>
    <row r="150" spans="2:9" s="10" customFormat="1" ht="15.95" customHeight="1">
      <c r="B150" s="28" t="s">
        <v>90</v>
      </c>
      <c r="C150" s="9"/>
      <c r="D150" s="9"/>
      <c r="E150" s="9"/>
      <c r="F150" s="9"/>
      <c r="G150" s="9"/>
      <c r="H150" s="9"/>
      <c r="I150" s="9"/>
    </row>
    <row r="151" spans="2:9" ht="5.25" customHeight="1">
      <c r="B151" s="11"/>
    </row>
    <row r="152" spans="2:9" s="10" customFormat="1" ht="12.75" customHeight="1">
      <c r="B152" s="4" t="s">
        <v>2</v>
      </c>
      <c r="C152" s="9"/>
      <c r="D152" s="9"/>
      <c r="E152" s="4"/>
      <c r="F152" s="4"/>
      <c r="G152" s="4"/>
      <c r="H152" s="9"/>
      <c r="I152" s="12" t="s">
        <v>3</v>
      </c>
    </row>
    <row r="153" spans="2:9" s="13" customFormat="1" ht="3" customHeight="1">
      <c r="B153" s="26"/>
      <c r="C153" s="7"/>
      <c r="D153" s="7"/>
      <c r="E153" s="7"/>
      <c r="F153" s="7"/>
      <c r="G153" s="7"/>
      <c r="H153" s="7"/>
      <c r="I153" s="7"/>
    </row>
    <row r="154" spans="2:9" s="10" customFormat="1" ht="3.75" customHeight="1">
      <c r="B154" s="131" t="str">
        <f>+B10</f>
        <v>Administración
Central 
S.1311</v>
      </c>
      <c r="C154" s="131" t="str">
        <f>+C10</f>
        <v>Estado</v>
      </c>
      <c r="D154" s="131" t="str">
        <f>+D10</f>
        <v>Total Organismos de la Administración Central</v>
      </c>
      <c r="E154" s="131" t="s">
        <v>4</v>
      </c>
      <c r="F154" s="128" t="s">
        <v>152</v>
      </c>
      <c r="G154" s="131" t="str">
        <f>+G10</f>
        <v>Administración
Central 
S.1311</v>
      </c>
      <c r="H154" s="131" t="str">
        <f>+H10</f>
        <v>Estado</v>
      </c>
      <c r="I154" s="131" t="str">
        <f>+I10</f>
        <v>Total Organismos de la Administración Central</v>
      </c>
    </row>
    <row r="155" spans="2:9" s="10" customFormat="1" ht="44.1" customHeight="1">
      <c r="B155" s="132"/>
      <c r="C155" s="132"/>
      <c r="D155" s="132"/>
      <c r="E155" s="132"/>
      <c r="F155" s="129"/>
      <c r="G155" s="132"/>
      <c r="H155" s="132"/>
      <c r="I155" s="132"/>
    </row>
    <row r="156" spans="2:9" s="14" customFormat="1" ht="3" customHeight="1">
      <c r="B156" s="132"/>
      <c r="C156" s="132"/>
      <c r="D156" s="132"/>
      <c r="E156" s="132"/>
      <c r="F156" s="129"/>
      <c r="G156" s="132"/>
      <c r="H156" s="132"/>
      <c r="I156" s="132"/>
    </row>
    <row r="157" spans="2:9" s="10" customFormat="1" ht="13.15" customHeight="1">
      <c r="B157" s="132"/>
      <c r="C157" s="132"/>
      <c r="D157" s="132"/>
      <c r="E157" s="132"/>
      <c r="F157" s="129"/>
      <c r="G157" s="132"/>
      <c r="H157" s="132"/>
      <c r="I157" s="132"/>
    </row>
    <row r="158" spans="2:9" s="10" customFormat="1" ht="3" customHeight="1">
      <c r="B158" s="133"/>
      <c r="C158" s="133"/>
      <c r="D158" s="133"/>
      <c r="E158" s="133"/>
      <c r="F158" s="130"/>
      <c r="G158" s="133"/>
      <c r="H158" s="133"/>
      <c r="I158" s="133"/>
    </row>
    <row r="159" spans="2:9" s="16" customFormat="1" ht="9" customHeight="1">
      <c r="B159" s="37"/>
      <c r="C159" s="37"/>
      <c r="D159" s="37"/>
      <c r="E159" s="79"/>
      <c r="F159" s="15"/>
      <c r="G159" s="37"/>
      <c r="H159" s="37"/>
      <c r="I159" s="37"/>
    </row>
    <row r="160" spans="2:9" s="16" customFormat="1" ht="5.0999999999999996" customHeight="1">
      <c r="B160" s="39"/>
      <c r="C160" s="39"/>
      <c r="D160" s="39"/>
      <c r="E160" s="80"/>
      <c r="F160" s="65"/>
      <c r="G160" s="39"/>
      <c r="H160" s="39"/>
      <c r="I160" s="39"/>
    </row>
    <row r="161" spans="2:9" s="21" customFormat="1" ht="16.149999999999999" customHeight="1">
      <c r="B161" s="42"/>
      <c r="C161" s="42"/>
      <c r="D161" s="42"/>
      <c r="E161" s="76" t="s">
        <v>80</v>
      </c>
      <c r="F161" s="60" t="s">
        <v>81</v>
      </c>
      <c r="G161" s="43">
        <f>+B122</f>
        <v>22025</v>
      </c>
      <c r="H161" s="43">
        <f>+C122</f>
        <v>19519</v>
      </c>
      <c r="I161" s="43">
        <f>+D122</f>
        <v>2506</v>
      </c>
    </row>
    <row r="162" spans="2:9" s="19" customFormat="1" ht="5.0999999999999996" customHeight="1">
      <c r="B162" s="39"/>
      <c r="C162" s="39"/>
      <c r="D162" s="39"/>
      <c r="E162" s="74"/>
      <c r="F162" s="59"/>
      <c r="G162" s="39"/>
      <c r="H162" s="39"/>
      <c r="I162" s="39"/>
    </row>
    <row r="163" spans="2:9" s="17" customFormat="1" ht="16.149999999999999" customHeight="1">
      <c r="B163" s="38">
        <f>+G16-G17-G18+B141-G20</f>
        <v>26826</v>
      </c>
      <c r="C163" s="38">
        <f>+H16-H17-H18+C141-H20</f>
        <v>19198</v>
      </c>
      <c r="D163" s="38">
        <f>+I16-I17-I18+D141-I20</f>
        <v>1942</v>
      </c>
      <c r="E163" s="77" t="s">
        <v>91</v>
      </c>
      <c r="F163" s="61" t="s">
        <v>92</v>
      </c>
      <c r="G163" s="38"/>
      <c r="H163" s="38"/>
      <c r="I163" s="38"/>
    </row>
    <row r="164" spans="2:9" s="19" customFormat="1" ht="16.149999999999999" customHeight="1">
      <c r="B164" s="39">
        <f>+B139</f>
        <v>7419</v>
      </c>
      <c r="C164" s="39">
        <f>+C139</f>
        <v>0</v>
      </c>
      <c r="D164" s="39">
        <f>+D139</f>
        <v>0</v>
      </c>
      <c r="E164" s="69" t="s">
        <v>93</v>
      </c>
      <c r="F164" s="70" t="s">
        <v>94</v>
      </c>
      <c r="G164" s="39"/>
      <c r="H164" s="39"/>
      <c r="I164" s="39"/>
    </row>
    <row r="165" spans="2:9" s="19" customFormat="1" ht="16.149999999999999" customHeight="1">
      <c r="B165" s="39">
        <f>+B163-B164</f>
        <v>19407</v>
      </c>
      <c r="C165" s="39">
        <f>+C163-C164</f>
        <v>19198</v>
      </c>
      <c r="D165" s="39">
        <f>+D163-D164</f>
        <v>1942</v>
      </c>
      <c r="E165" s="69" t="s">
        <v>95</v>
      </c>
      <c r="F165" s="70" t="s">
        <v>96</v>
      </c>
      <c r="G165" s="39"/>
      <c r="H165" s="39"/>
      <c r="I165" s="39"/>
    </row>
    <row r="166" spans="2:9" s="19" customFormat="1" ht="16.149999999999999" customHeight="1">
      <c r="B166" s="38">
        <f>+C166+D166</f>
        <v>0</v>
      </c>
      <c r="C166" s="38">
        <v>0</v>
      </c>
      <c r="D166" s="38">
        <v>0</v>
      </c>
      <c r="E166" s="77" t="s">
        <v>122</v>
      </c>
      <c r="F166" s="61" t="s">
        <v>123</v>
      </c>
      <c r="G166" s="39"/>
      <c r="H166" s="39"/>
      <c r="I166" s="39"/>
    </row>
    <row r="167" spans="2:9" s="19" customFormat="1" ht="5.0999999999999996" customHeight="1">
      <c r="B167" s="39"/>
      <c r="C167" s="39"/>
      <c r="D167" s="39"/>
      <c r="E167" s="74"/>
      <c r="F167" s="59"/>
      <c r="G167" s="39"/>
      <c r="H167" s="39"/>
      <c r="I167" s="39"/>
    </row>
    <row r="168" spans="2:9" s="19" customFormat="1" ht="5.0999999999999996" customHeight="1">
      <c r="B168" s="45"/>
      <c r="C168" s="45"/>
      <c r="D168" s="45"/>
      <c r="E168" s="78"/>
      <c r="F168" s="62"/>
      <c r="G168" s="39"/>
      <c r="H168" s="39"/>
      <c r="I168" s="39"/>
    </row>
    <row r="169" spans="2:9" s="21" customFormat="1" ht="16.149999999999999" customHeight="1">
      <c r="B169" s="41">
        <f>+G161-B163-B166</f>
        <v>-4801</v>
      </c>
      <c r="C169" s="41">
        <f>+H161-C163-C166</f>
        <v>321</v>
      </c>
      <c r="D169" s="41">
        <f>+I161-D163-D166</f>
        <v>564</v>
      </c>
      <c r="E169" s="71" t="s">
        <v>97</v>
      </c>
      <c r="F169" s="55" t="s">
        <v>98</v>
      </c>
      <c r="G169" s="41"/>
      <c r="H169" s="41"/>
      <c r="I169" s="41"/>
    </row>
    <row r="170" spans="2:9" s="16" customFormat="1" ht="9" customHeight="1">
      <c r="B170" s="46"/>
      <c r="C170" s="46"/>
      <c r="D170" s="46"/>
      <c r="E170" s="63"/>
      <c r="F170" s="63"/>
      <c r="G170" s="46"/>
      <c r="H170" s="46"/>
      <c r="I170" s="46"/>
    </row>
    <row r="171" spans="2:9" ht="15.95" customHeight="1">
      <c r="B171" s="31"/>
      <c r="C171" s="31"/>
      <c r="D171" s="31"/>
      <c r="E171" s="32"/>
      <c r="F171" s="31"/>
      <c r="G171" s="33"/>
      <c r="H171" s="33"/>
      <c r="I171" s="33"/>
    </row>
    <row r="172" spans="2:9" ht="15.95" customHeight="1"/>
    <row r="173" spans="2:9" s="10" customFormat="1" ht="15" customHeight="1">
      <c r="B173" s="28" t="s">
        <v>99</v>
      </c>
      <c r="C173" s="9"/>
      <c r="D173" s="9"/>
      <c r="E173" s="9"/>
      <c r="F173" s="9"/>
      <c r="G173" s="9"/>
      <c r="H173" s="9"/>
      <c r="I173" s="9"/>
    </row>
    <row r="174" spans="2:9" ht="5.25" customHeight="1">
      <c r="B174" s="11"/>
    </row>
    <row r="175" spans="2:9" s="10" customFormat="1" ht="12.95" customHeight="1">
      <c r="B175" s="4" t="s">
        <v>2</v>
      </c>
      <c r="C175" s="9"/>
      <c r="D175" s="9"/>
      <c r="E175" s="4"/>
      <c r="F175" s="4"/>
      <c r="G175" s="4"/>
      <c r="H175" s="9"/>
      <c r="I175" s="12" t="s">
        <v>3</v>
      </c>
    </row>
    <row r="176" spans="2:9" s="13" customFormat="1" ht="3" customHeight="1">
      <c r="B176" s="26"/>
      <c r="C176" s="7"/>
      <c r="D176" s="7"/>
      <c r="E176" s="7"/>
      <c r="F176" s="7"/>
      <c r="G176" s="7"/>
      <c r="H176" s="7"/>
      <c r="I176" s="7"/>
    </row>
    <row r="177" spans="2:9" s="10" customFormat="1" ht="3.75" customHeight="1">
      <c r="B177" s="131" t="str">
        <f>+B10</f>
        <v>Administración
Central 
S.1311</v>
      </c>
      <c r="C177" s="131" t="str">
        <f>+C10</f>
        <v>Estado</v>
      </c>
      <c r="D177" s="131" t="str">
        <f>+D10</f>
        <v>Total Organismos de la Administración Central</v>
      </c>
      <c r="E177" s="131" t="s">
        <v>4</v>
      </c>
      <c r="F177" s="128" t="s">
        <v>152</v>
      </c>
      <c r="G177" s="131" t="str">
        <f>+G10</f>
        <v>Administración
Central 
S.1311</v>
      </c>
      <c r="H177" s="131" t="str">
        <f>+H10</f>
        <v>Estado</v>
      </c>
      <c r="I177" s="131" t="str">
        <f>+I10</f>
        <v>Total Organismos de la Administración Central</v>
      </c>
    </row>
    <row r="178" spans="2:9" s="10" customFormat="1" ht="44.1" customHeight="1">
      <c r="B178" s="132"/>
      <c r="C178" s="132"/>
      <c r="D178" s="132"/>
      <c r="E178" s="132"/>
      <c r="F178" s="129"/>
      <c r="G178" s="132"/>
      <c r="H178" s="132"/>
      <c r="I178" s="132"/>
    </row>
    <row r="179" spans="2:9" s="14" customFormat="1" ht="3" customHeight="1">
      <c r="B179" s="132"/>
      <c r="C179" s="132"/>
      <c r="D179" s="132"/>
      <c r="E179" s="132"/>
      <c r="F179" s="129"/>
      <c r="G179" s="132"/>
      <c r="H179" s="132"/>
      <c r="I179" s="132"/>
    </row>
    <row r="180" spans="2:9" s="10" customFormat="1" ht="13.15" customHeight="1">
      <c r="B180" s="132"/>
      <c r="C180" s="132"/>
      <c r="D180" s="132"/>
      <c r="E180" s="132"/>
      <c r="F180" s="129"/>
      <c r="G180" s="132"/>
      <c r="H180" s="132"/>
      <c r="I180" s="132"/>
    </row>
    <row r="181" spans="2:9" s="10" customFormat="1" ht="3" customHeight="1">
      <c r="B181" s="133"/>
      <c r="C181" s="133"/>
      <c r="D181" s="133"/>
      <c r="E181" s="133"/>
      <c r="F181" s="130"/>
      <c r="G181" s="133"/>
      <c r="H181" s="133"/>
      <c r="I181" s="133"/>
    </row>
    <row r="182" spans="2:9" s="16" customFormat="1" ht="9" customHeight="1">
      <c r="B182" s="37"/>
      <c r="C182" s="37"/>
      <c r="D182" s="37"/>
      <c r="E182" s="79"/>
      <c r="F182" s="64"/>
      <c r="G182" s="37"/>
      <c r="H182" s="37"/>
      <c r="I182" s="37"/>
    </row>
    <row r="183" spans="2:9" s="16" customFormat="1" ht="5.0999999999999996" customHeight="1">
      <c r="B183" s="39"/>
      <c r="C183" s="39"/>
      <c r="D183" s="39"/>
      <c r="E183" s="80"/>
      <c r="F183" s="65"/>
      <c r="G183" s="40"/>
      <c r="H183" s="40"/>
      <c r="I183" s="40"/>
    </row>
    <row r="184" spans="2:9" s="21" customFormat="1" ht="16.149999999999999" customHeight="1">
      <c r="B184" s="42"/>
      <c r="C184" s="42"/>
      <c r="D184" s="42"/>
      <c r="E184" s="76" t="s">
        <v>87</v>
      </c>
      <c r="F184" s="60" t="s">
        <v>88</v>
      </c>
      <c r="G184" s="43">
        <f>+B144</f>
        <v>14606</v>
      </c>
      <c r="H184" s="43">
        <f>+C144</f>
        <v>19519</v>
      </c>
      <c r="I184" s="43">
        <f>+D144</f>
        <v>2506</v>
      </c>
    </row>
    <row r="185" spans="2:9" s="19" customFormat="1" ht="5.0999999999999996" customHeight="1">
      <c r="B185" s="39"/>
      <c r="C185" s="39"/>
      <c r="D185" s="39"/>
      <c r="E185" s="74"/>
      <c r="F185" s="29"/>
      <c r="G185" s="39"/>
      <c r="H185" s="39"/>
      <c r="I185" s="39"/>
    </row>
    <row r="186" spans="2:9" s="17" customFormat="1" ht="16.149999999999999" customHeight="1">
      <c r="B186" s="38">
        <f>+B187</f>
        <v>19407</v>
      </c>
      <c r="C186" s="38">
        <f>+C187</f>
        <v>19198</v>
      </c>
      <c r="D186" s="38">
        <f>+D187</f>
        <v>1942</v>
      </c>
      <c r="E186" s="77" t="s">
        <v>100</v>
      </c>
      <c r="F186" s="61" t="s">
        <v>101</v>
      </c>
      <c r="G186" s="38"/>
      <c r="H186" s="38"/>
      <c r="I186" s="38"/>
    </row>
    <row r="187" spans="2:9" s="19" customFormat="1" ht="16.149999999999999" customHeight="1">
      <c r="B187" s="39">
        <f t="shared" ref="B187:D188" si="0">+B165</f>
        <v>19407</v>
      </c>
      <c r="C187" s="39">
        <f t="shared" si="0"/>
        <v>19198</v>
      </c>
      <c r="D187" s="39">
        <f t="shared" si="0"/>
        <v>1942</v>
      </c>
      <c r="E187" s="69" t="s">
        <v>102</v>
      </c>
      <c r="F187" s="70" t="s">
        <v>103</v>
      </c>
      <c r="G187" s="39"/>
      <c r="H187" s="39"/>
      <c r="I187" s="39"/>
    </row>
    <row r="188" spans="2:9" s="19" customFormat="1" ht="16.149999999999999" customHeight="1">
      <c r="B188" s="38">
        <f t="shared" si="0"/>
        <v>0</v>
      </c>
      <c r="C188" s="38">
        <f t="shared" si="0"/>
        <v>0</v>
      </c>
      <c r="D188" s="38">
        <f t="shared" si="0"/>
        <v>0</v>
      </c>
      <c r="E188" s="77" t="s">
        <v>122</v>
      </c>
      <c r="F188" s="61" t="s">
        <v>123</v>
      </c>
      <c r="G188" s="39"/>
      <c r="H188" s="39"/>
      <c r="I188" s="39"/>
    </row>
    <row r="189" spans="2:9" s="19" customFormat="1" ht="5.0999999999999996" customHeight="1">
      <c r="B189" s="39"/>
      <c r="C189" s="39"/>
      <c r="D189" s="39"/>
      <c r="E189" s="74"/>
      <c r="F189" s="59"/>
      <c r="G189" s="39"/>
      <c r="H189" s="39"/>
      <c r="I189" s="39"/>
    </row>
    <row r="190" spans="2:9" s="19" customFormat="1" ht="5.0999999999999996" customHeight="1">
      <c r="B190" s="45"/>
      <c r="C190" s="45"/>
      <c r="D190" s="45"/>
      <c r="E190" s="78"/>
      <c r="F190" s="62"/>
      <c r="G190" s="39"/>
      <c r="H190" s="39"/>
      <c r="I190" s="39"/>
    </row>
    <row r="191" spans="2:9" s="21" customFormat="1" ht="16.149999999999999" customHeight="1">
      <c r="B191" s="41">
        <f>+G184-B186</f>
        <v>-4801</v>
      </c>
      <c r="C191" s="41">
        <f>+H184-C186</f>
        <v>321</v>
      </c>
      <c r="D191" s="41">
        <f>+I184-D186</f>
        <v>564</v>
      </c>
      <c r="E191" s="71" t="s">
        <v>97</v>
      </c>
      <c r="F191" s="55" t="s">
        <v>98</v>
      </c>
      <c r="G191" s="41"/>
      <c r="H191" s="41"/>
      <c r="I191" s="41"/>
    </row>
    <row r="192" spans="2:9" s="16" customFormat="1" ht="9" customHeight="1">
      <c r="B192" s="46"/>
      <c r="C192" s="46"/>
      <c r="D192" s="46"/>
      <c r="E192" s="63"/>
      <c r="F192" s="63"/>
      <c r="G192" s="46"/>
      <c r="H192" s="46"/>
      <c r="I192" s="46"/>
    </row>
    <row r="193" spans="2:9" ht="15.95" customHeight="1">
      <c r="B193" s="31"/>
      <c r="C193" s="31"/>
      <c r="D193" s="31"/>
      <c r="E193" s="32"/>
      <c r="F193" s="31"/>
      <c r="G193" s="33"/>
      <c r="H193" s="33"/>
      <c r="I193" s="33"/>
    </row>
    <row r="194" spans="2:9" ht="15.95" customHeight="1"/>
    <row r="195" spans="2:9" s="10" customFormat="1" ht="15.95" customHeight="1">
      <c r="B195" s="22" t="s">
        <v>104</v>
      </c>
      <c r="C195" s="22"/>
      <c r="D195" s="22"/>
      <c r="E195" s="22"/>
      <c r="F195" s="22"/>
      <c r="G195" s="22"/>
      <c r="H195" s="22"/>
      <c r="I195" s="22"/>
    </row>
    <row r="196" spans="2:9" s="10" customFormat="1" ht="15.95" customHeight="1">
      <c r="B196" s="24" t="s">
        <v>105</v>
      </c>
      <c r="C196" s="24"/>
      <c r="D196" s="24"/>
      <c r="E196" s="24"/>
      <c r="F196" s="24"/>
      <c r="G196" s="24"/>
      <c r="H196" s="24"/>
      <c r="I196" s="24"/>
    </row>
    <row r="197" spans="2:9" ht="12.95" customHeight="1"/>
    <row r="198" spans="2:9" s="10" customFormat="1" ht="15.95" customHeight="1">
      <c r="B198" s="28" t="s">
        <v>106</v>
      </c>
      <c r="C198" s="9"/>
      <c r="D198" s="9"/>
      <c r="E198" s="9"/>
      <c r="F198" s="9"/>
      <c r="G198" s="9"/>
      <c r="H198" s="9"/>
      <c r="I198" s="9"/>
    </row>
    <row r="199" spans="2:9" ht="5.25" customHeight="1">
      <c r="B199" s="11"/>
    </row>
    <row r="200" spans="2:9" s="10" customFormat="1" ht="15.95" customHeight="1">
      <c r="B200" s="4" t="s">
        <v>107</v>
      </c>
      <c r="C200" s="9"/>
      <c r="D200" s="9"/>
      <c r="E200" s="4"/>
      <c r="F200" s="4"/>
      <c r="G200" s="4"/>
      <c r="H200" s="9"/>
      <c r="I200" s="12" t="s">
        <v>108</v>
      </c>
    </row>
    <row r="201" spans="2:9" s="13" customFormat="1" ht="3" customHeight="1">
      <c r="B201" s="26"/>
      <c r="C201" s="7"/>
      <c r="D201" s="7"/>
      <c r="E201" s="7"/>
      <c r="F201" s="7"/>
      <c r="G201" s="5"/>
      <c r="H201" s="7"/>
      <c r="I201" s="7"/>
    </row>
    <row r="202" spans="2:9" s="10" customFormat="1" ht="3.75" customHeight="1">
      <c r="B202" s="131" t="str">
        <f>+B10</f>
        <v>Administración
Central 
S.1311</v>
      </c>
      <c r="C202" s="131" t="str">
        <f>+C10</f>
        <v>Estado</v>
      </c>
      <c r="D202" s="131" t="str">
        <f>+D10</f>
        <v>Total Organismos de la Administración Central</v>
      </c>
      <c r="E202" s="131" t="s">
        <v>4</v>
      </c>
      <c r="F202" s="128" t="s">
        <v>152</v>
      </c>
      <c r="G202" s="131" t="str">
        <f>+G10</f>
        <v>Administración
Central 
S.1311</v>
      </c>
      <c r="H202" s="131" t="str">
        <f>+H10</f>
        <v>Estado</v>
      </c>
      <c r="I202" s="131" t="str">
        <f>+I10</f>
        <v>Total Organismos de la Administración Central</v>
      </c>
    </row>
    <row r="203" spans="2:9" s="10" customFormat="1" ht="44.1" customHeight="1">
      <c r="B203" s="132"/>
      <c r="C203" s="132"/>
      <c r="D203" s="132"/>
      <c r="E203" s="132"/>
      <c r="F203" s="129"/>
      <c r="G203" s="132"/>
      <c r="H203" s="132"/>
      <c r="I203" s="132"/>
    </row>
    <row r="204" spans="2:9" s="14" customFormat="1" ht="3" customHeight="1">
      <c r="B204" s="132"/>
      <c r="C204" s="132"/>
      <c r="D204" s="132"/>
      <c r="E204" s="132"/>
      <c r="F204" s="129"/>
      <c r="G204" s="132"/>
      <c r="H204" s="132"/>
      <c r="I204" s="132"/>
    </row>
    <row r="205" spans="2:9" s="10" customFormat="1" ht="13.15" customHeight="1">
      <c r="B205" s="132"/>
      <c r="C205" s="132"/>
      <c r="D205" s="132"/>
      <c r="E205" s="132"/>
      <c r="F205" s="129"/>
      <c r="G205" s="132"/>
      <c r="H205" s="132"/>
      <c r="I205" s="132"/>
    </row>
    <row r="206" spans="2:9" s="10" customFormat="1" ht="3" customHeight="1">
      <c r="B206" s="133"/>
      <c r="C206" s="133"/>
      <c r="D206" s="133"/>
      <c r="E206" s="133"/>
      <c r="F206" s="130"/>
      <c r="G206" s="133"/>
      <c r="H206" s="133"/>
      <c r="I206" s="133"/>
    </row>
    <row r="207" spans="2:9" s="16" customFormat="1" ht="9" customHeight="1">
      <c r="B207" s="37"/>
      <c r="C207" s="37"/>
      <c r="D207" s="37"/>
      <c r="E207" s="64"/>
      <c r="F207" s="64"/>
      <c r="G207" s="37"/>
      <c r="H207" s="37"/>
      <c r="I207" s="37"/>
    </row>
    <row r="208" spans="2:9" s="16" customFormat="1" ht="5.0999999999999996" customHeight="1">
      <c r="B208" s="39"/>
      <c r="C208" s="39"/>
      <c r="D208" s="39"/>
      <c r="E208" s="65"/>
      <c r="F208" s="65"/>
      <c r="G208" s="40"/>
      <c r="H208" s="40"/>
      <c r="I208" s="40"/>
    </row>
    <row r="209" spans="2:10" s="21" customFormat="1" ht="16.149999999999999" customHeight="1">
      <c r="B209" s="42"/>
      <c r="C209" s="42"/>
      <c r="D209" s="42"/>
      <c r="E209" s="60" t="s">
        <v>97</v>
      </c>
      <c r="F209" s="60" t="s">
        <v>98</v>
      </c>
      <c r="G209" s="43">
        <f>+B191</f>
        <v>-4801</v>
      </c>
      <c r="H209" s="43">
        <f>+C191</f>
        <v>321</v>
      </c>
      <c r="I209" s="43">
        <f>+D191</f>
        <v>564</v>
      </c>
    </row>
    <row r="210" spans="2:10" s="19" customFormat="1" ht="5.0999999999999996" customHeight="1">
      <c r="B210" s="39"/>
      <c r="C210" s="39"/>
      <c r="D210" s="39"/>
      <c r="E210" s="59"/>
      <c r="F210" s="59"/>
      <c r="G210" s="39"/>
      <c r="H210" s="39"/>
      <c r="I210" s="39"/>
    </row>
    <row r="211" spans="2:10" s="17" customFormat="1" ht="16.149999999999999" customHeight="1">
      <c r="B211" s="38"/>
      <c r="C211" s="38"/>
      <c r="D211" s="38"/>
      <c r="E211" s="61" t="s">
        <v>212</v>
      </c>
      <c r="F211" s="61" t="s">
        <v>109</v>
      </c>
      <c r="G211" s="38">
        <f>+G212+G213+G214</f>
        <v>2063</v>
      </c>
      <c r="H211" s="38">
        <f>+H212+H213+H214</f>
        <v>1858</v>
      </c>
      <c r="I211" s="38">
        <f>+I212+I213+I214</f>
        <v>1665</v>
      </c>
    </row>
    <row r="212" spans="2:10" s="19" customFormat="1" ht="16.149999999999999" customHeight="1">
      <c r="B212" s="39"/>
      <c r="C212" s="39"/>
      <c r="D212" s="39"/>
      <c r="E212" s="53" t="s">
        <v>213</v>
      </c>
      <c r="F212" s="70" t="s">
        <v>110</v>
      </c>
      <c r="G212" s="39">
        <v>2</v>
      </c>
      <c r="H212" s="39">
        <v>2</v>
      </c>
      <c r="I212" s="39">
        <v>0</v>
      </c>
    </row>
    <row r="213" spans="2:10" s="19" customFormat="1" ht="16.149999999999999" customHeight="1">
      <c r="B213" s="39"/>
      <c r="C213" s="39"/>
      <c r="D213" s="39"/>
      <c r="E213" s="53" t="s">
        <v>214</v>
      </c>
      <c r="F213" s="70" t="s">
        <v>111</v>
      </c>
      <c r="G213" s="39">
        <v>1757</v>
      </c>
      <c r="H213" s="39">
        <v>1723</v>
      </c>
      <c r="I213" s="39">
        <v>34</v>
      </c>
    </row>
    <row r="214" spans="2:10" s="19" customFormat="1" ht="16.149999999999999" customHeight="1">
      <c r="B214" s="39"/>
      <c r="C214" s="39"/>
      <c r="D214" s="39"/>
      <c r="E214" s="53" t="s">
        <v>215</v>
      </c>
      <c r="F214" s="70" t="s">
        <v>112</v>
      </c>
      <c r="G214" s="39">
        <v>304</v>
      </c>
      <c r="H214" s="39">
        <v>133</v>
      </c>
      <c r="I214" s="39">
        <v>1631</v>
      </c>
    </row>
    <row r="215" spans="2:10" s="20" customFormat="1" ht="16.149999999999999" customHeight="1">
      <c r="B215" s="40"/>
      <c r="C215" s="40"/>
      <c r="D215" s="40"/>
      <c r="E215" s="54"/>
      <c r="F215" s="35" t="s">
        <v>113</v>
      </c>
      <c r="G215" s="39"/>
      <c r="H215" s="39"/>
      <c r="I215" s="39"/>
    </row>
    <row r="216" spans="2:10" s="20" customFormat="1" ht="16.149999999999999" customHeight="1">
      <c r="B216" s="40"/>
      <c r="C216" s="40"/>
      <c r="D216" s="40"/>
      <c r="E216" s="54"/>
      <c r="F216" s="90" t="s">
        <v>128</v>
      </c>
      <c r="G216" s="40">
        <v>264</v>
      </c>
      <c r="H216" s="40">
        <v>104</v>
      </c>
      <c r="I216" s="40">
        <v>1620</v>
      </c>
    </row>
    <row r="217" spans="2:10" s="17" customFormat="1" ht="16.149999999999999" customHeight="1">
      <c r="B217" s="38"/>
      <c r="C217" s="38"/>
      <c r="D217" s="38"/>
      <c r="E217" s="61" t="s">
        <v>216</v>
      </c>
      <c r="F217" s="61" t="s">
        <v>114</v>
      </c>
      <c r="G217" s="38">
        <f>+G218+G219+G220</f>
        <v>-7197</v>
      </c>
      <c r="H217" s="38">
        <f>+H218+H219+H220</f>
        <v>-7903</v>
      </c>
      <c r="I217" s="38">
        <f>+I218+I219+I220</f>
        <v>-754</v>
      </c>
    </row>
    <row r="218" spans="2:10" s="17" customFormat="1" ht="16.149999999999999" customHeight="1">
      <c r="B218" s="38"/>
      <c r="C218" s="38"/>
      <c r="D218" s="38"/>
      <c r="E218" s="53" t="s">
        <v>217</v>
      </c>
      <c r="F218" s="70" t="s">
        <v>110</v>
      </c>
      <c r="G218" s="39">
        <v>0</v>
      </c>
      <c r="H218" s="39">
        <v>0</v>
      </c>
      <c r="I218" s="39">
        <v>0</v>
      </c>
    </row>
    <row r="219" spans="2:10" s="19" customFormat="1" ht="16.149999999999999" customHeight="1">
      <c r="B219" s="39"/>
      <c r="C219" s="39"/>
      <c r="D219" s="39"/>
      <c r="E219" s="53" t="s">
        <v>218</v>
      </c>
      <c r="F219" s="70" t="s">
        <v>111</v>
      </c>
      <c r="G219" s="39">
        <v>-2886</v>
      </c>
      <c r="H219" s="39">
        <v>-2772</v>
      </c>
      <c r="I219" s="39">
        <v>-114</v>
      </c>
    </row>
    <row r="220" spans="2:10" s="19" customFormat="1" ht="16.149999999999999" customHeight="1">
      <c r="B220" s="39"/>
      <c r="C220" s="39"/>
      <c r="D220" s="39"/>
      <c r="E220" s="53" t="s">
        <v>219</v>
      </c>
      <c r="F220" s="70" t="s">
        <v>112</v>
      </c>
      <c r="G220" s="39">
        <v>-4311</v>
      </c>
      <c r="H220" s="39">
        <v>-5131</v>
      </c>
      <c r="I220" s="39">
        <v>-640</v>
      </c>
      <c r="J220" s="67"/>
    </row>
    <row r="221" spans="2:10" s="20" customFormat="1" ht="16.149999999999999" customHeight="1">
      <c r="B221" s="40"/>
      <c r="C221" s="40"/>
      <c r="D221" s="40"/>
      <c r="E221" s="54"/>
      <c r="F221" s="35" t="s">
        <v>113</v>
      </c>
      <c r="G221" s="40"/>
      <c r="H221" s="40"/>
      <c r="I221" s="40"/>
    </row>
    <row r="222" spans="2:10" s="20" customFormat="1" ht="16.149999999999999" customHeight="1">
      <c r="B222" s="40"/>
      <c r="C222" s="40"/>
      <c r="D222" s="40"/>
      <c r="E222" s="54"/>
      <c r="F222" s="90" t="s">
        <v>128</v>
      </c>
      <c r="G222" s="40">
        <v>-2889</v>
      </c>
      <c r="H222" s="40">
        <v>-3827</v>
      </c>
      <c r="I222" s="40">
        <v>-522</v>
      </c>
    </row>
    <row r="223" spans="2:10" s="19" customFormat="1" ht="5.0999999999999996" customHeight="1">
      <c r="B223" s="39"/>
      <c r="C223" s="39"/>
      <c r="D223" s="39"/>
      <c r="E223" s="59"/>
      <c r="F223" s="66"/>
      <c r="G223" s="39"/>
      <c r="H223" s="39"/>
      <c r="I223" s="39"/>
    </row>
    <row r="224" spans="2:10" s="19" customFormat="1" ht="5.0999999999999996" customHeight="1">
      <c r="B224" s="45"/>
      <c r="C224" s="45"/>
      <c r="D224" s="45"/>
      <c r="E224" s="82"/>
      <c r="F224" s="91"/>
      <c r="G224" s="39"/>
      <c r="H224" s="39"/>
      <c r="I224" s="39"/>
    </row>
    <row r="225" spans="2:9" s="21" customFormat="1" ht="30.6" customHeight="1">
      <c r="B225" s="41">
        <f>+G209+G211+G217</f>
        <v>-9935</v>
      </c>
      <c r="C225" s="41">
        <f>+H209+H211+H217</f>
        <v>-5724</v>
      </c>
      <c r="D225" s="41">
        <f>+I209+I211+I217</f>
        <v>1475</v>
      </c>
      <c r="E225" s="83" t="s">
        <v>147</v>
      </c>
      <c r="F225" s="92" t="s">
        <v>115</v>
      </c>
      <c r="G225" s="49"/>
      <c r="H225" s="49"/>
      <c r="I225" s="49"/>
    </row>
    <row r="226" spans="2:9" s="16" customFormat="1" ht="9" customHeight="1">
      <c r="B226" s="46"/>
      <c r="C226" s="46"/>
      <c r="D226" s="46"/>
      <c r="E226" s="63"/>
      <c r="F226" s="63"/>
      <c r="G226" s="46"/>
      <c r="H226" s="46"/>
      <c r="I226" s="46"/>
    </row>
    <row r="227" spans="2:9" ht="15.95" customHeight="1">
      <c r="B227" s="31"/>
      <c r="C227" s="31"/>
      <c r="D227" s="31"/>
      <c r="E227" s="32"/>
      <c r="F227" s="31"/>
      <c r="G227" s="33"/>
      <c r="H227" s="33"/>
      <c r="I227" s="33"/>
    </row>
    <row r="228" spans="2:9" ht="15.95" customHeight="1"/>
    <row r="229" spans="2:9" s="10" customFormat="1" ht="15.95" customHeight="1">
      <c r="B229" s="28" t="s">
        <v>116</v>
      </c>
      <c r="C229" s="9"/>
      <c r="D229" s="9"/>
      <c r="E229" s="9"/>
      <c r="F229" s="9"/>
      <c r="G229" s="9"/>
      <c r="H229" s="9"/>
      <c r="I229" s="9"/>
    </row>
    <row r="230" spans="2:9" ht="5.25" customHeight="1">
      <c r="B230" s="11"/>
    </row>
    <row r="231" spans="2:9" s="10" customFormat="1" ht="15.95" customHeight="1">
      <c r="B231" s="4" t="s">
        <v>107</v>
      </c>
      <c r="C231" s="9"/>
      <c r="D231" s="9"/>
      <c r="E231" s="4"/>
      <c r="F231" s="4"/>
      <c r="G231" s="4"/>
      <c r="H231" s="9"/>
      <c r="I231" s="12" t="s">
        <v>108</v>
      </c>
    </row>
    <row r="232" spans="2:9" s="13" customFormat="1" ht="3" customHeight="1">
      <c r="B232" s="26"/>
      <c r="C232" s="7"/>
      <c r="D232" s="7"/>
      <c r="E232" s="7"/>
      <c r="F232" s="7"/>
      <c r="G232" s="7"/>
      <c r="H232" s="7"/>
      <c r="I232" s="7"/>
    </row>
    <row r="233" spans="2:9" s="10" customFormat="1" ht="3.75" customHeight="1">
      <c r="B233" s="131" t="str">
        <f>+B10</f>
        <v>Administración
Central 
S.1311</v>
      </c>
      <c r="C233" s="131" t="str">
        <f>+C10</f>
        <v>Estado</v>
      </c>
      <c r="D233" s="131" t="str">
        <f>+D10</f>
        <v>Total Organismos de la Administración Central</v>
      </c>
      <c r="E233" s="131" t="s">
        <v>4</v>
      </c>
      <c r="F233" s="128" t="s">
        <v>152</v>
      </c>
      <c r="G233" s="131" t="str">
        <f>+G10</f>
        <v>Administración
Central 
S.1311</v>
      </c>
      <c r="H233" s="131" t="str">
        <f>+H10</f>
        <v>Estado</v>
      </c>
      <c r="I233" s="131" t="str">
        <f>+I10</f>
        <v>Total Organismos de la Administración Central</v>
      </c>
    </row>
    <row r="234" spans="2:9" s="10" customFormat="1" ht="44.1" customHeight="1">
      <c r="B234" s="132"/>
      <c r="C234" s="132"/>
      <c r="D234" s="132"/>
      <c r="E234" s="132"/>
      <c r="F234" s="129"/>
      <c r="G234" s="132"/>
      <c r="H234" s="132"/>
      <c r="I234" s="132"/>
    </row>
    <row r="235" spans="2:9" s="14" customFormat="1" ht="3" customHeight="1">
      <c r="B235" s="132"/>
      <c r="C235" s="132"/>
      <c r="D235" s="132"/>
      <c r="E235" s="132"/>
      <c r="F235" s="129"/>
      <c r="G235" s="132"/>
      <c r="H235" s="132"/>
      <c r="I235" s="132"/>
    </row>
    <row r="236" spans="2:9" s="10" customFormat="1" ht="13.15" customHeight="1">
      <c r="B236" s="132"/>
      <c r="C236" s="132"/>
      <c r="D236" s="132"/>
      <c r="E236" s="132"/>
      <c r="F236" s="129"/>
      <c r="G236" s="132"/>
      <c r="H236" s="132"/>
      <c r="I236" s="132"/>
    </row>
    <row r="237" spans="2:9" s="10" customFormat="1" ht="3" customHeight="1">
      <c r="B237" s="133"/>
      <c r="C237" s="133"/>
      <c r="D237" s="133"/>
      <c r="E237" s="133"/>
      <c r="F237" s="130"/>
      <c r="G237" s="133"/>
      <c r="H237" s="133"/>
      <c r="I237" s="133"/>
    </row>
    <row r="238" spans="2:9" s="16" customFormat="1" ht="9" customHeight="1">
      <c r="B238" s="37"/>
      <c r="C238" s="37"/>
      <c r="D238" s="37"/>
      <c r="E238" s="15"/>
      <c r="F238" s="64"/>
      <c r="G238" s="37"/>
      <c r="H238" s="37"/>
      <c r="I238" s="37"/>
    </row>
    <row r="239" spans="2:9" s="16" customFormat="1" ht="5.0999999999999996" customHeight="1">
      <c r="B239" s="39"/>
      <c r="C239" s="39"/>
      <c r="D239" s="39"/>
      <c r="E239" s="84"/>
      <c r="F239" s="93"/>
      <c r="G239" s="40"/>
      <c r="H239" s="40"/>
      <c r="I239" s="40"/>
    </row>
    <row r="240" spans="2:9" s="21" customFormat="1" ht="28.5">
      <c r="B240" s="42"/>
      <c r="C240" s="42"/>
      <c r="D240" s="42"/>
      <c r="E240" s="85" t="s">
        <v>147</v>
      </c>
      <c r="F240" s="94" t="s">
        <v>115</v>
      </c>
      <c r="G240" s="43">
        <f>+B225</f>
        <v>-9935</v>
      </c>
      <c r="H240" s="43">
        <f>+C225</f>
        <v>-5724</v>
      </c>
      <c r="I240" s="43">
        <f>+D225</f>
        <v>1475</v>
      </c>
    </row>
    <row r="241" spans="2:9" s="19" customFormat="1" ht="5.0999999999999996" customHeight="1">
      <c r="B241" s="39"/>
      <c r="C241" s="39"/>
      <c r="D241" s="39"/>
      <c r="E241" s="82"/>
      <c r="F241" s="91"/>
      <c r="G241" s="39"/>
      <c r="H241" s="39"/>
      <c r="I241" s="39"/>
    </row>
    <row r="242" spans="2:9" s="17" customFormat="1" ht="15">
      <c r="B242" s="38">
        <f>B243+B245</f>
        <v>6922</v>
      </c>
      <c r="C242" s="38">
        <f t="shared" ref="C242:D242" si="1">C243+C245</f>
        <v>5396</v>
      </c>
      <c r="D242" s="38">
        <f t="shared" si="1"/>
        <v>1526</v>
      </c>
      <c r="E242" s="61" t="s">
        <v>220</v>
      </c>
      <c r="F242" s="61" t="s">
        <v>221</v>
      </c>
      <c r="G242" s="39"/>
      <c r="H242" s="39"/>
      <c r="I242" s="39"/>
    </row>
    <row r="243" spans="2:9" s="17" customFormat="1" ht="15">
      <c r="B243" s="42">
        <v>6898</v>
      </c>
      <c r="C243" s="42">
        <v>5372</v>
      </c>
      <c r="D243" s="42">
        <v>1526</v>
      </c>
      <c r="E243" s="124" t="s">
        <v>139</v>
      </c>
      <c r="F243" s="124" t="s">
        <v>140</v>
      </c>
      <c r="G243" s="38"/>
      <c r="H243" s="38"/>
      <c r="I243" s="38"/>
    </row>
    <row r="244" spans="2:9" s="17" customFormat="1" ht="15">
      <c r="B244" s="38">
        <v>-5686</v>
      </c>
      <c r="C244" s="38">
        <v>0</v>
      </c>
      <c r="D244" s="38">
        <v>0</v>
      </c>
      <c r="E244" s="61" t="s">
        <v>118</v>
      </c>
      <c r="F244" s="61" t="s">
        <v>15</v>
      </c>
      <c r="G244" s="38"/>
      <c r="H244" s="38"/>
      <c r="I244" s="38"/>
    </row>
    <row r="245" spans="2:9" s="17" customFormat="1" ht="15">
      <c r="B245" s="42">
        <v>24</v>
      </c>
      <c r="C245" s="42">
        <v>24</v>
      </c>
      <c r="D245" s="42">
        <v>0</v>
      </c>
      <c r="E245" s="124" t="s">
        <v>143</v>
      </c>
      <c r="F245" s="125" t="s">
        <v>124</v>
      </c>
      <c r="G245" s="38"/>
      <c r="H245" s="38"/>
      <c r="I245" s="38"/>
    </row>
    <row r="246" spans="2:9" s="19" customFormat="1" ht="15">
      <c r="B246" s="38">
        <v>-151</v>
      </c>
      <c r="C246" s="38">
        <v>-136</v>
      </c>
      <c r="D246" s="38">
        <v>-15</v>
      </c>
      <c r="E246" s="61" t="s">
        <v>141</v>
      </c>
      <c r="F246" s="95" t="s">
        <v>142</v>
      </c>
      <c r="G246" s="38"/>
      <c r="H246" s="38"/>
      <c r="I246" s="38"/>
    </row>
    <row r="247" spans="2:9" s="21" customFormat="1" ht="14.25">
      <c r="B247" s="39"/>
      <c r="C247" s="39"/>
      <c r="D247" s="39"/>
      <c r="E247" s="29"/>
      <c r="F247" s="66"/>
      <c r="G247" s="39"/>
      <c r="H247" s="39"/>
      <c r="I247" s="39"/>
    </row>
    <row r="248" spans="2:9" s="16" customFormat="1" ht="14.25">
      <c r="B248" s="41">
        <f>+G240-B243-B244-B245-B246</f>
        <v>-11020</v>
      </c>
      <c r="C248" s="41">
        <f>+H240-C243-C244-C245-C246</f>
        <v>-10984</v>
      </c>
      <c r="D248" s="41">
        <f>+I240-D243-D244-D245-D246</f>
        <v>-36</v>
      </c>
      <c r="E248" s="86" t="s">
        <v>117</v>
      </c>
      <c r="F248" s="86" t="s">
        <v>148</v>
      </c>
      <c r="G248" s="41"/>
      <c r="H248" s="41"/>
      <c r="I248" s="41"/>
    </row>
    <row r="249" spans="2:9" ht="12.75" customHeight="1">
      <c r="B249" s="44"/>
      <c r="C249" s="44"/>
      <c r="D249" s="44"/>
      <c r="E249" s="75"/>
      <c r="F249" s="75"/>
      <c r="G249" s="44"/>
      <c r="H249" s="44"/>
      <c r="I249" s="44"/>
    </row>
    <row r="250" spans="2:9" ht="12.75" customHeight="1">
      <c r="B250" s="36"/>
      <c r="C250" s="33"/>
      <c r="D250" s="33"/>
      <c r="E250" s="33"/>
      <c r="F250" s="33"/>
      <c r="G250" s="33"/>
      <c r="H250" s="33"/>
      <c r="I250" s="33"/>
    </row>
  </sheetData>
  <protectedRanges>
    <protectedRange sqref="C166:D166" name="Cuenta_renta_disponible_2"/>
    <protectedRange sqref="D110:D112 C117:D118 C103:D103 H103:I104 H106:I108 H116:I116" name="Cuenta_renta_secundaria_2"/>
    <protectedRange sqref="C49:D52 C47:D47" name="Cuenta_explotacion_2"/>
    <protectedRange sqref="C25:D25 C21:D21 H20:I20 H17:I18" name="Cuenta_produccion_2"/>
    <protectedRange sqref="C140:D141" name="Cuenta_renta_especie_2"/>
    <protectedRange sqref="H212:I213 H218:I218 H222:I222" name="Cuenta_patrimonio_neto_2"/>
  </protectedRanges>
  <mergeCells count="72">
    <mergeCell ref="H10:H14"/>
    <mergeCell ref="I10:I14"/>
    <mergeCell ref="B38:B42"/>
    <mergeCell ref="C38:C42"/>
    <mergeCell ref="D38:D42"/>
    <mergeCell ref="E38:E42"/>
    <mergeCell ref="F38:F42"/>
    <mergeCell ref="G38:G42"/>
    <mergeCell ref="H38:H42"/>
    <mergeCell ref="I38:I42"/>
    <mergeCell ref="B10:B14"/>
    <mergeCell ref="C10:C14"/>
    <mergeCell ref="D10:D14"/>
    <mergeCell ref="E10:E14"/>
    <mergeCell ref="F10:F14"/>
    <mergeCell ref="G10:G14"/>
    <mergeCell ref="H62:H66"/>
    <mergeCell ref="I62:I66"/>
    <mergeCell ref="B93:B97"/>
    <mergeCell ref="C93:C97"/>
    <mergeCell ref="D93:D97"/>
    <mergeCell ref="E93:E97"/>
    <mergeCell ref="F93:F97"/>
    <mergeCell ref="G93:G97"/>
    <mergeCell ref="H93:H97"/>
    <mergeCell ref="I93:I97"/>
    <mergeCell ref="B62:B66"/>
    <mergeCell ref="C62:C66"/>
    <mergeCell ref="D62:D66"/>
    <mergeCell ref="E62:E66"/>
    <mergeCell ref="F62:F66"/>
    <mergeCell ref="G62:G66"/>
    <mergeCell ref="H130:H134"/>
    <mergeCell ref="I130:I134"/>
    <mergeCell ref="B154:B158"/>
    <mergeCell ref="C154:C158"/>
    <mergeCell ref="D154:D158"/>
    <mergeCell ref="E154:E158"/>
    <mergeCell ref="F154:F158"/>
    <mergeCell ref="G154:G158"/>
    <mergeCell ref="H154:H158"/>
    <mergeCell ref="I154:I158"/>
    <mergeCell ref="B130:B134"/>
    <mergeCell ref="C130:C134"/>
    <mergeCell ref="D130:D134"/>
    <mergeCell ref="E130:E134"/>
    <mergeCell ref="F130:F134"/>
    <mergeCell ref="G130:G134"/>
    <mergeCell ref="H177:H181"/>
    <mergeCell ref="I177:I181"/>
    <mergeCell ref="B202:B206"/>
    <mergeCell ref="C202:C206"/>
    <mergeCell ref="D202:D206"/>
    <mergeCell ref="E202:E206"/>
    <mergeCell ref="F202:F206"/>
    <mergeCell ref="G202:G206"/>
    <mergeCell ref="H202:H206"/>
    <mergeCell ref="I202:I206"/>
    <mergeCell ref="B177:B181"/>
    <mergeCell ref="C177:C181"/>
    <mergeCell ref="D177:D181"/>
    <mergeCell ref="E177:E181"/>
    <mergeCell ref="F177:F181"/>
    <mergeCell ref="G177:G181"/>
    <mergeCell ref="H233:H237"/>
    <mergeCell ref="I233:I237"/>
    <mergeCell ref="B233:B237"/>
    <mergeCell ref="C233:C237"/>
    <mergeCell ref="D233:D237"/>
    <mergeCell ref="E233:E237"/>
    <mergeCell ref="F233:F237"/>
    <mergeCell ref="G233:G237"/>
  </mergeCells>
  <conditionalFormatting sqref="B46:D46">
    <cfRule type="cellIs" dxfId="97" priority="2" operator="notEqual">
      <formula>B47+B48</formula>
    </cfRule>
  </conditionalFormatting>
  <conditionalFormatting sqref="B109:D109">
    <cfRule type="cellIs" dxfId="96" priority="1" operator="notEqual">
      <formula>B110+B111+B112</formula>
    </cfRule>
  </conditionalFormatting>
  <hyperlinks>
    <hyperlink ref="I4" location="Indice!A1" display="indice"/>
  </hyperlinks>
  <printOptions horizontalCentered="1"/>
  <pageMargins left="0.23622047244094491" right="0.23622047244094491" top="0.35433070866141736" bottom="0.35433070866141736" header="0.31496062992125984" footer="0.31496062992125984"/>
  <pageSetup paperSize="9" scale="65" orientation="landscape" r:id="rId1"/>
  <headerFooter alignWithMargins="0"/>
  <rowBreaks count="5" manualBreakCount="5">
    <brk id="57" max="16383" man="1"/>
    <brk id="88" max="16383" man="1"/>
    <brk id="125" max="16383" man="1"/>
    <brk id="172" max="16383" man="1"/>
    <brk id="228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F546253E6B104EAA1AEBEFC41266EF" ma:contentTypeVersion="1" ma:contentTypeDescription="Crear nuevo documento." ma:contentTypeScope="" ma:versionID="bf9f970932a558e826e2adf4071b3b3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b5f0d48ff83a005300e43886532853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A70D1BA-CA15-4F04-B34A-40C5B8EB4DC1}"/>
</file>

<file path=customXml/itemProps2.xml><?xml version="1.0" encoding="utf-8"?>
<ds:datastoreItem xmlns:ds="http://schemas.openxmlformats.org/officeDocument/2006/customXml" ds:itemID="{3C2B3DD8-19C4-4E2F-8A89-C1C40C775174}"/>
</file>

<file path=customXml/itemProps3.xml><?xml version="1.0" encoding="utf-8"?>
<ds:datastoreItem xmlns:ds="http://schemas.openxmlformats.org/officeDocument/2006/customXml" ds:itemID="{68ED1AF1-3F46-4031-ADE8-35D92C3BEB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57</vt:i4>
      </vt:variant>
    </vt:vector>
  </HeadingPairs>
  <TitlesOfParts>
    <vt:vector size="57" baseType="lpstr">
      <vt:lpstr>Indice</vt:lpstr>
      <vt:lpstr>Tabla1a AAPP 1995</vt:lpstr>
      <vt:lpstr>Tabla1b AACC 1995</vt:lpstr>
      <vt:lpstr>Tabla2a AAPP 1996</vt:lpstr>
      <vt:lpstr>Tabla2b AACC 1996</vt:lpstr>
      <vt:lpstr>Tabla3a AAPP 1997</vt:lpstr>
      <vt:lpstr>Tabla3b AACC 1997</vt:lpstr>
      <vt:lpstr>Tabla4a AAPP 1998</vt:lpstr>
      <vt:lpstr>Tabla4b AACC 1998</vt:lpstr>
      <vt:lpstr>Tabla5a AAPP 1999</vt:lpstr>
      <vt:lpstr>Tabla5b AACC 1999</vt:lpstr>
      <vt:lpstr>Tabla6a AAPP 2000</vt:lpstr>
      <vt:lpstr>Tabla6b AACC 2000</vt:lpstr>
      <vt:lpstr>Tabla7a AAPP 2001</vt:lpstr>
      <vt:lpstr>Tabla7b AACC 2001</vt:lpstr>
      <vt:lpstr>Tabla8a AAPP 2002</vt:lpstr>
      <vt:lpstr>Tabla8b AACC 2002</vt:lpstr>
      <vt:lpstr>Tabla9a AAPP 2003</vt:lpstr>
      <vt:lpstr>Tabla9b AACC 2003</vt:lpstr>
      <vt:lpstr>Tabla10a AAPP 2004</vt:lpstr>
      <vt:lpstr>Tabla10b AACC 2004</vt:lpstr>
      <vt:lpstr>Tabla11a AAPP 2005</vt:lpstr>
      <vt:lpstr>Tabla11b AACC 2005</vt:lpstr>
      <vt:lpstr>Tabla12a AAPP 2006</vt:lpstr>
      <vt:lpstr>Tabla12b AACC 2006</vt:lpstr>
      <vt:lpstr>Tabla13a AAPP 2007</vt:lpstr>
      <vt:lpstr>Tabla13b AACC 2007</vt:lpstr>
      <vt:lpstr>Tabla14a AAPP 2008</vt:lpstr>
      <vt:lpstr>Tabla14b AACC 2008</vt:lpstr>
      <vt:lpstr>Tabla15a AAPP 2009</vt:lpstr>
      <vt:lpstr>Tabla15b AACC 2009</vt:lpstr>
      <vt:lpstr>Tabla16a AAPP 2010</vt:lpstr>
      <vt:lpstr>Tabla16b AACC 2010</vt:lpstr>
      <vt:lpstr>Tabla17a AAPP 2011</vt:lpstr>
      <vt:lpstr>Tabla17b AACC 2011</vt:lpstr>
      <vt:lpstr>Tabla18a AAPP 2012</vt:lpstr>
      <vt:lpstr>Tabla18b AACC 2012</vt:lpstr>
      <vt:lpstr>Tabla19a AAPP 2013</vt:lpstr>
      <vt:lpstr>Tabla19b AACC 2013</vt:lpstr>
      <vt:lpstr>Tabla20a AAPP 2014</vt:lpstr>
      <vt:lpstr>Tabla20b AACC 2014</vt:lpstr>
      <vt:lpstr>Tabla21a AAPP 2015</vt:lpstr>
      <vt:lpstr>Tabla21b AACC 2015</vt:lpstr>
      <vt:lpstr>Tabla22a AAPP 2016</vt:lpstr>
      <vt:lpstr>Tabla22b AACC 2016</vt:lpstr>
      <vt:lpstr>Tabla23a AAPP 2017</vt:lpstr>
      <vt:lpstr>Tabla23b AACC 2017</vt:lpstr>
      <vt:lpstr>Tabla24a AAPP 2018</vt:lpstr>
      <vt:lpstr>Tabla24b AACC 2018</vt:lpstr>
      <vt:lpstr>Tabla25a AAPP 2019</vt:lpstr>
      <vt:lpstr>Tabla25b AACC 2019</vt:lpstr>
      <vt:lpstr>Tabla26a AAPP 2020</vt:lpstr>
      <vt:lpstr>Tabla26b AACC 2020</vt:lpstr>
      <vt:lpstr>Tabla27a AAPP 2021</vt:lpstr>
      <vt:lpstr>Tabla27b AACC 2021</vt:lpstr>
      <vt:lpstr>Tabla28a AAPP 2022_P</vt:lpstr>
      <vt:lpstr>Tabla28b AACC 2022_P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created xsi:type="dcterms:W3CDTF">2023-12-21T09:55:27Z</dcterms:created>
  <dcterms:modified xsi:type="dcterms:W3CDTF">2024-01-12T09:33:53Z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0x0101004FF546253E6B104EAA1AEBEFC41266EF</vt:lpwstr>
  </property>
</Properties>
</file>