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ciones\Publicación\"/>
    </mc:Choice>
  </mc:AlternateContent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externalReferences>
    <externalReference r:id="rId6"/>
  </externalReferences>
  <calcPr calcId="162913"/>
  <customWorkbookViews>
    <customWorkbookView name="García López, Celia Susana - Vista personalizada" guid="{79F872FC-76C8-405E-B489-3BBA96D5EE81}" mergeInterval="0" personalView="1" maximized="1" windowWidth="1276" windowHeight="812" activeSheetId="5"/>
    <customWorkbookView name="Instalador - Vista personalizada" guid="{3CDC40F7-6DA3-4611-ADD6-BD7F58570FD6}" mergeInterval="0" personalView="1" maximized="1" windowWidth="1276" windowHeight="769" activeSheetId="4"/>
    <customWorkbookView name="García Manzanares, Esther - Vista personalizada" guid="{C9974F0B-6549-4D0B-B5CD-4E55AD3C50E7}" mergeInterval="0" personalView="1" maximized="1" windowWidth="1276" windowHeight="762" activeSheetId="2"/>
    <customWorkbookView name="Imilce Navarro - Vista personalizada" guid="{FC59A3E1-A92F-4F6D-87FD-0BD7AD7D4D12}" mergeInterval="0" personalView="1" maximized="1" windowWidth="1276" windowHeight="809" activeSheetId="5"/>
    <customWorkbookView name="Requena Navarro, Alberto - Vista personalizada" guid="{BC9C86FD-C696-49E2-B0A9-C5EBB7FA5B37}" mergeInterval="0" personalView="1" maximized="1" windowWidth="1276" windowHeight="809" activeSheetId="1" showComments="commIndAndComment"/>
  </customWorkbookViews>
</workbook>
</file>

<file path=xl/calcChain.xml><?xml version="1.0" encoding="utf-8"?>
<calcChain xmlns="http://schemas.openxmlformats.org/spreadsheetml/2006/main">
  <c r="F24" i="2" l="1"/>
  <c r="F13" i="2"/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<sst xmlns="http://schemas.openxmlformats.org/spreadsheetml/2006/main" count="293" uniqueCount="59">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</sst>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ENT\MARTA%20OL\CONTABILIDAD%20P&#218;BLICA\2019\Table_1a_CP%20Adm.Centr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CENTRAL"/>
      <sheetName val="ESTADO"/>
      <sheetName val="OOAA"/>
      <sheetName val="EMPRESAS"/>
      <sheetName val="MUTUALISMOS"/>
    </sheetNames>
    <sheetDataSet>
      <sheetData sheetId="0">
        <row r="13">
          <cell r="P13">
            <v>121323</v>
          </cell>
        </row>
        <row r="24">
          <cell r="P24">
            <v>109012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zoomScaleNormal="100" zoomScaleSheetLayoutView="100" workbookViewId="0">
      <pane xSplit="1" ySplit="5" topLeftCell="B12" activePane="bottomRight" state="frozen"/>
      <selection activeCell="C23" sqref="C23"/>
      <selection pane="topRight" activeCell="C23" sqref="C23"/>
      <selection pane="bottomLeft" activeCell="C23" sqref="C23"/>
      <selection pane="bottomRight" activeCell="N39" sqref="N39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34601</v>
      </c>
      <c r="E7" s="52" t="s">
        <v>37</v>
      </c>
      <c r="F7" s="52" t="s">
        <v>37</v>
      </c>
      <c r="G7" s="52">
        <f t="shared" ref="G7:M7" si="0">G8+G9+G10+G11</f>
        <v>31438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-15564</v>
      </c>
      <c r="C8" s="52">
        <f>S_1311!C8</f>
        <v>15894</v>
      </c>
      <c r="D8" s="52">
        <f>S_1311!D8</f>
        <v>22200</v>
      </c>
      <c r="E8" s="52">
        <f>S_1311!E8</f>
        <v>-472</v>
      </c>
      <c r="F8" s="52">
        <f>S_1311!F8</f>
        <v>12311</v>
      </c>
      <c r="G8" s="52">
        <f>S_1311!G8</f>
        <v>16601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-5622</v>
      </c>
      <c r="C9" s="52">
        <f>S_1312!C9</f>
        <v>-3895</v>
      </c>
      <c r="D9" s="52">
        <f>S_1312!D9</f>
        <v>910</v>
      </c>
      <c r="E9" s="52">
        <f>S_1312!E9</f>
        <v>2652</v>
      </c>
      <c r="F9" s="52">
        <f>S_1312!F9</f>
        <v>835</v>
      </c>
      <c r="G9" s="52">
        <f>S_1312!G9</f>
        <v>-1943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5626</v>
      </c>
      <c r="E10" s="52" t="str">
        <f>S_1313!E10</f>
        <v>ND</v>
      </c>
      <c r="F10" s="52" t="str">
        <f>S_1313!F10</f>
        <v>ND</v>
      </c>
      <c r="G10" s="52">
        <f>S_1313!G10</f>
        <v>6432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2503</v>
      </c>
      <c r="C11" s="53">
        <f>S_1314!C11</f>
        <v>1576</v>
      </c>
      <c r="D11" s="53">
        <f>S_1314!D11</f>
        <v>5865</v>
      </c>
      <c r="E11" s="53">
        <f>S_1314!E11</f>
        <v>7610</v>
      </c>
      <c r="F11" s="53">
        <f>S_1314!F11</f>
        <v>9270</v>
      </c>
      <c r="G11" s="53">
        <f>S_1314!G11</f>
        <v>10348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49266</v>
      </c>
      <c r="C13" s="10">
        <f>S_1311!C13+S_1312!C13+S_1313!C13+S_1314!C13</f>
        <v>126752</v>
      </c>
      <c r="D13" s="10">
        <f>S_1311!D13+S_1312!D13+S_1313!D13+S_1314!D13</f>
        <v>219095</v>
      </c>
      <c r="E13" s="10">
        <f>S_1311!E13+S_1312!E13+S_1313!E13+S_1314!E13</f>
        <v>262474</v>
      </c>
      <c r="F13" s="10">
        <f>S_1311!F13+S_1312!F13+S_1313!F13+S_1314!F13</f>
        <v>325072</v>
      </c>
      <c r="G13" s="10">
        <f>S_1311!G13+S_1312!G13+S_1313!G13+S_1314!G13</f>
        <v>429548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67949</v>
      </c>
      <c r="C24" s="10">
        <f>S_1311!C24+S_1312!C24+S_1313!C24+S_1314!C24</f>
        <v>113177</v>
      </c>
      <c r="D24" s="10">
        <f>S_1311!D24+S_1312!D24+S_1313!D24+S_1314!D24</f>
        <v>184494</v>
      </c>
      <c r="E24" s="10">
        <f>S_1311!E24+S_1312!E24+S_1313!E24+S_1314!E24</f>
        <v>252684</v>
      </c>
      <c r="F24" s="10">
        <f>S_1311!F24+S_1312!F24+S_1313!F24+S_1314!F24</f>
        <v>302656</v>
      </c>
      <c r="G24" s="10">
        <f>S_1311!G24+S_1312!G24+S_1313!G24+S_1314!G24</f>
        <v>398110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24" sqref="B24:E24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view="pageBreakPreview" zoomScaleNormal="100" zoomScaleSheetLayoutView="100" workbookViewId="0">
      <pane xSplit="1" ySplit="5" topLeftCell="B6" activePane="bottomRight" state="frozen"/>
      <selection activeCell="N39" sqref="N39"/>
      <selection pane="topRight" activeCell="N39" sqref="N39"/>
      <selection pane="bottomLeft" activeCell="N39" sqref="N39"/>
      <selection pane="bottomRight" activeCell="N39" sqref="N39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-15564</v>
      </c>
      <c r="C8" s="20">
        <f t="shared" ref="C8:D8" si="0">C13-C24</f>
        <v>15894</v>
      </c>
      <c r="D8" s="20">
        <f t="shared" si="0"/>
        <v>22200</v>
      </c>
      <c r="E8" s="20">
        <f t="shared" ref="E8:M8" si="1">E13-E24</f>
        <v>-472</v>
      </c>
      <c r="F8" s="20">
        <f t="shared" si="1"/>
        <v>12311</v>
      </c>
      <c r="G8" s="20">
        <f t="shared" si="1"/>
        <v>16601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0">
        <v>16571</v>
      </c>
      <c r="C13" s="26">
        <v>55468</v>
      </c>
      <c r="D13" s="26">
        <v>78711</v>
      </c>
      <c r="E13" s="26">
        <v>97724</v>
      </c>
      <c r="F13" s="26">
        <f>[1]ADMCENTRAL!$P$13</f>
        <v>121323</v>
      </c>
      <c r="G13" s="26">
        <v>141427</v>
      </c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32135</v>
      </c>
      <c r="C24" s="11">
        <v>39574</v>
      </c>
      <c r="D24" s="11">
        <v>56511</v>
      </c>
      <c r="E24" s="11">
        <v>98196</v>
      </c>
      <c r="F24" s="11">
        <f>[1]ADMCENTRAL!$P$24</f>
        <v>109012</v>
      </c>
      <c r="G24" s="11">
        <v>124826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customSheetViews>
    <customSheetView guid="{79F872FC-76C8-405E-B489-3BBA96D5EE81}" showGridLines="0">
      <selection activeCell="D5" sqref="D5"/>
      <pageMargins left="0.7" right="0.7" top="0.75" bottom="0.75" header="0.3" footer="0.3"/>
      <pageSetup paperSize="9" orientation="portrait" r:id="rId1"/>
    </customSheetView>
    <customSheetView guid="{3CDC40F7-6DA3-4611-ADD6-BD7F58570FD6}" showGridLines="0">
      <selection activeCell="B19" sqref="B19"/>
      <pageMargins left="0.7" right="0.7" top="0.75" bottom="0.75" header="0.3" footer="0.3"/>
      <pageSetup paperSize="9" orientation="portrait" r:id="rId2"/>
    </customSheetView>
    <customSheetView guid="{C9974F0B-6549-4D0B-B5CD-4E55AD3C50E7}" showGridLines="0">
      <selection activeCell="H6" sqref="H6"/>
      <pageMargins left="0.7" right="0.7" top="0.75" bottom="0.75" header="0.3" footer="0.3"/>
      <pageSetup paperSize="9" orientation="portrait" r:id="rId3"/>
    </customSheetView>
    <customSheetView guid="{FC59A3E1-A92F-4F6D-87FD-0BD7AD7D4D12}" showGridLines="0">
      <selection activeCell="B19" sqref="B19"/>
      <pageMargins left="0.7" right="0.7" top="0.75" bottom="0.75" header="0.3" footer="0.3"/>
      <pageSetup paperSize="9" orientation="portrait" r:id="rId4"/>
    </customSheetView>
    <customSheetView guid="{BC9C86FD-C696-49E2-B0A9-C5EBB7FA5B37}" showGridLines="0">
      <selection activeCell="A14" sqref="A14"/>
      <pageMargins left="0.7" right="0.7" top="0.75" bottom="0.75" header="0.3" footer="0.3"/>
      <pageSetup paperSize="9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view="pageBreakPreview" zoomScale="90" zoomScaleNormal="100" zoomScaleSheetLayoutView="90" workbookViewId="0">
      <pane xSplit="1" ySplit="5" topLeftCell="B6" activePane="bottomRight" state="frozen"/>
      <selection activeCell="N39" sqref="N39"/>
      <selection pane="topRight" activeCell="N39" sqref="N39"/>
      <selection pane="bottomLeft" activeCell="N39" sqref="N39"/>
      <selection pane="bottomRight" activeCell="N39" sqref="N39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-5622</v>
      </c>
      <c r="C9" s="20">
        <f>C13-C24</f>
        <v>-3895</v>
      </c>
      <c r="D9" s="20">
        <f t="shared" ref="D9:M9" si="0">D13-D24</f>
        <v>910</v>
      </c>
      <c r="E9" s="20">
        <f t="shared" si="0"/>
        <v>2652</v>
      </c>
      <c r="F9" s="20">
        <f t="shared" si="0"/>
        <v>835</v>
      </c>
      <c r="G9" s="20">
        <f t="shared" si="0"/>
        <v>-1943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17491</v>
      </c>
      <c r="C13" s="11">
        <v>43480</v>
      </c>
      <c r="D13" s="11">
        <v>73848</v>
      </c>
      <c r="E13" s="11">
        <v>103323</v>
      </c>
      <c r="F13" s="11">
        <v>126963</v>
      </c>
      <c r="G13" s="11">
        <v>151705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23113</v>
      </c>
      <c r="C24" s="11">
        <v>47375</v>
      </c>
      <c r="D24" s="11">
        <v>72938</v>
      </c>
      <c r="E24" s="11">
        <v>100671</v>
      </c>
      <c r="F24" s="11">
        <v>126128</v>
      </c>
      <c r="G24" s="11">
        <v>153648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4">
      <selection activeCell="G19" sqref="G19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zoomScaleNormal="100" zoomScaleSheetLayoutView="100" workbookViewId="0">
      <pane xSplit="1" ySplit="5" topLeftCell="B18" activePane="bottomRight" state="frozen"/>
      <selection activeCell="N39" sqref="N39"/>
      <selection pane="topRight" activeCell="N39" sqref="N39"/>
      <selection pane="bottomLeft" activeCell="N39" sqref="N39"/>
      <selection pane="bottomRight" activeCell="N39" sqref="N39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5626</v>
      </c>
      <c r="E10" s="23" t="s">
        <v>37</v>
      </c>
      <c r="F10" s="23" t="s">
        <v>37</v>
      </c>
      <c r="G10" s="20">
        <f t="shared" ref="G10:M10" si="0">G13-G24</f>
        <v>6432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20621</v>
      </c>
      <c r="E13" s="11"/>
      <c r="F13" s="11"/>
      <c r="G13" s="11">
        <v>44061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14995</v>
      </c>
      <c r="E24" s="11"/>
      <c r="F24" s="11"/>
      <c r="G24" s="11">
        <v>37629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customSheetViews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D33" sqref="D33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view="pageBreakPreview" zoomScale="90" zoomScaleNormal="100" zoomScaleSheetLayoutView="90" workbookViewId="0">
      <pane xSplit="1" ySplit="5" topLeftCell="B21" activePane="bottomRight" state="frozen"/>
      <selection activeCell="N39" sqref="N39"/>
      <selection pane="topRight" activeCell="N39" sqref="N39"/>
      <selection pane="bottomLeft" activeCell="N39" sqref="N39"/>
      <selection pane="bottomRight" activeCell="N39" sqref="N39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2503</v>
      </c>
      <c r="C11" s="21">
        <f>C13-C24</f>
        <v>1576</v>
      </c>
      <c r="D11" s="21">
        <f t="shared" ref="D11:M11" si="0">D13-D24</f>
        <v>5865</v>
      </c>
      <c r="E11" s="21">
        <f t="shared" si="0"/>
        <v>7610</v>
      </c>
      <c r="F11" s="21">
        <f t="shared" si="0"/>
        <v>9270</v>
      </c>
      <c r="G11" s="21">
        <f t="shared" si="0"/>
        <v>10348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15204</v>
      </c>
      <c r="C13" s="11">
        <v>27804</v>
      </c>
      <c r="D13" s="11">
        <v>45915</v>
      </c>
      <c r="E13" s="11">
        <v>61427</v>
      </c>
      <c r="F13" s="11">
        <v>76786</v>
      </c>
      <c r="G13" s="11">
        <v>92355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12701</v>
      </c>
      <c r="C24" s="11">
        <v>26228</v>
      </c>
      <c r="D24" s="11">
        <v>40050</v>
      </c>
      <c r="E24" s="11">
        <v>53817</v>
      </c>
      <c r="F24" s="11">
        <v>67516</v>
      </c>
      <c r="G24" s="11">
        <v>82007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customSheetViews>
    <customSheetView guid="{79F872FC-76C8-405E-B489-3BBA96D5EE81}" showGridLines="0" fitToPage="1">
      <selection activeCell="I9" sqref="I9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3CDC40F7-6DA3-4611-ADD6-BD7F58570FD6}" showGridLines="0" fitToPage="1">
      <selection activeCell="C11" sqref="C11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10">
      <selection activeCell="C52" sqref="C52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FC59A3E1-A92F-4F6D-87FD-0BD7AD7D4D12}" showGridLines="0" fitToPage="1">
      <selection activeCell="J16" sqref="J16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BC9C86FD-C696-49E2-B0A9-C5EBB7FA5B37}" showGridLines="0" fitToPage="1">
      <selection activeCell="A21" sqref="A21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F247EA-BCEC-4446-B28C-2A00AEEDB632}"/>
</file>

<file path=customXml/itemProps2.xml><?xml version="1.0" encoding="utf-8"?>
<ds:datastoreItem xmlns:ds="http://schemas.openxmlformats.org/officeDocument/2006/customXml" ds:itemID="{A2789AE4-1AD7-4DAC-9E6F-B2746EF3C402}"/>
</file>

<file path=customXml/itemProps3.xml><?xml version="1.0" encoding="utf-8"?>
<ds:datastoreItem xmlns:ds="http://schemas.openxmlformats.org/officeDocument/2006/customXml" ds:itemID="{DCE7844A-8580-42B6-BB2C-D5DC50F11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García López, Celia Susana</cp:lastModifiedBy>
  <cp:lastPrinted>2015-06-25T08:00:14Z</cp:lastPrinted>
  <dcterms:created xsi:type="dcterms:W3CDTF">2013-09-10T07:47:42Z</dcterms:created>
  <dcterms:modified xsi:type="dcterms:W3CDTF">2019-09-11T07:42:27Z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28;#Contabilidad Pública:Contabilidad Nacional|951dcb6b-5948-4fb9-b203-5d57a9f39496</vt:lpwstr>
  </property>
  <property fmtid="{D5CDD505-2E9C-101B-9397-08002B2CF9AE}" pid="3" name="ContentTypeId">
    <vt:lpwstr>0x010100F22E3B963061D640850A033BF28F5525</vt:lpwstr>
  </property>
</Properties>
</file>